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Лист1" sheetId="1" state="visible" r:id="rId2"/>
    <sheet name="Лист2" sheetId="2" state="visible" r:id="rId3"/>
  </sheets>
  <definedNames>
    <definedName function="false" hidden="false" localSheetId="0" name="_xlnm.Print_Titles" vbProcedure="false">Лист1!$9:$13</definedName>
    <definedName function="false" hidden="false" localSheetId="0" name="_xlnm.Print_Titles" vbProcedure="false">Лист1!$9:$13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<sst xmlns="http://schemas.openxmlformats.org/spreadsheetml/2006/main" count="678" uniqueCount="635">
  <si>
    <t>"2013-2015 вояс вылӧ аварийнӧй оланін фондысь гражданаӧс мӧдлаӧ овмӧдӧм" </t>
  </si>
  <si>
    <t>республиканскӧй адреснӧй уджтас дорӧ </t>
  </si>
  <si>
    <t>2 СОДТӦД</t>
  </si>
  <si>
    <t>Мӧдлаӧ овмӧданног серти аварийнӧй уна патераа керкаяслӧн реестр </t>
  </si>
  <si>
    <t>д/в № </t>
  </si>
  <si>
    <t>УПК инпас</t>
  </si>
  <si>
    <t>Овмӧдан ыджда</t>
  </si>
  <si>
    <t>УПК стрӧитӧм</t>
  </si>
  <si>
    <t>Стрӧитчысьяслысь олан жыръяс ньӧбӧм</t>
  </si>
  <si>
    <t>Йӧзлысь, кодъяс оз лоны стрӧитчысьясӧн, олан жыръяс ньӧбӧм</t>
  </si>
  <si>
    <t>Ас киын кутысьяслысь олан жыръяс ньӧбӧм</t>
  </si>
  <si>
    <t>Дон ставнас</t>
  </si>
  <si>
    <t>Сьӧмӧн могмӧдан содтӧд источникъяс</t>
  </si>
  <si>
    <t>1 кв.м. нормативнӧй дон</t>
  </si>
  <si>
    <t> нормативнӧй донысь 3/4 </t>
  </si>
  <si>
    <t>
</t>
  </si>
  <si>
    <t>Ставнас</t>
  </si>
  <si>
    <t>Аспом эмбур с.л.</t>
  </si>
  <si>
    <t>Ыджда</t>
  </si>
  <si>
    <t>Дон</t>
  </si>
  <si>
    <t>1 кв.м. удельнӧй дон</t>
  </si>
  <si>
    <t>Дон </t>
  </si>
  <si>
    <t>
</t>
  </si>
  <si>
    <t>
</t>
  </si>
  <si>
    <t>кв. м</t>
  </si>
  <si>
    <t>шайт</t>
  </si>
  <si>
    <t> Коми Республика серти ставнас:</t>
  </si>
  <si>
    <t>2013-2014 вояс вылӧ Коми Республика серти ставнас:</t>
  </si>
  <si>
    <t> «Сыктывкар» КК МЮ серти ставнас:</t>
  </si>
  <si>
    <t>Сыктывкар Банбан ул 19 к.</t>
  </si>
  <si>
    <t>Сыктывкар  Банбан ул 26 к.</t>
  </si>
  <si>
    <t>Сыктывкар  Берегдор ул 57 к.</t>
  </si>
  <si>
    <t>Сыктывкар Заводдор ул 11 к.</t>
  </si>
  <si>
    <t>Сыктывкар Заводдор ул 72 к.</t>
  </si>
  <si>
    <t>Сыктывкар  Киров ул 30 к.</t>
  </si>
  <si>
    <t> Сыктывкар  Ленин ул 38 к.</t>
  </si>
  <si>
    <t>Сыктывкар  Марков ул 23 к.</t>
  </si>
  <si>
    <t>Сыктывкар  Ломоносов ул  53 к.</t>
  </si>
  <si>
    <t> Сыктывкар  Островский ул 15 к.</t>
  </si>
  <si>
    <t>Сыктывкар Островский ул 19 к.</t>
  </si>
  <si>
    <t>Сыктывкар Пушкин ул 86 к.</t>
  </si>
  <si>
    <t> Сыктывкар  Савин ул 35 к.</t>
  </si>
  <si>
    <t>Сыктывкар  Серов ул 41 к.</t>
  </si>
  <si>
    <t>Сыктывкар Складдор ул 25 к.</t>
  </si>
  <si>
    <t>Сыктывкар  Слӧбӧда ул 3 к.</t>
  </si>
  <si>
    <t>Сыктывкар Сӧветскӧй ул 65 к.</t>
  </si>
  <si>
    <t>Сыктывкар  Эжва ул  4 к.</t>
  </si>
  <si>
    <t> «Усинск» КК МЮ серти ставнас:</t>
  </si>
  <si>
    <t>Усвавом с. Сӧветскӧй ул 44 к.</t>
  </si>
  <si>
    <t>Усвавом с. Сӧветскӧй ул  64 к.</t>
  </si>
  <si>
    <t>Усвавом с. Сӧветскӧй ул 20 к.</t>
  </si>
  <si>
    <t>Усвавом с. Сӧветскӧй ул 5 к.</t>
  </si>
  <si>
    <t> Усинск к. Комсомольскӧй ул 14 к.</t>
  </si>
  <si>
    <t>Парма ккп Парма ул 1 А к.</t>
  </si>
  <si>
    <t>Парма ккп Парма ул 5 к.</t>
  </si>
  <si>
    <t>Парма ккп Парма ул 6 к.</t>
  </si>
  <si>
    <t>Парма ккп Парма ул 6 А к.</t>
  </si>
  <si>
    <t>Парма ккп Парма ул 4 к.</t>
  </si>
  <si>
    <t>Парма ккп Стрӧитан ул 7 к.</t>
  </si>
  <si>
    <t>Парма ккп 1 Май ул 6 к.</t>
  </si>
  <si>
    <t> «Ухта» КК МЮ серти ставнас:</t>
  </si>
  <si>
    <t>Ухта к  Оплеснин ул 8 к.</t>
  </si>
  <si>
    <t>Ухта к  Оплеснин ул 9 к.</t>
  </si>
  <si>
    <t>Ухта к  Первомай ул 19 к.</t>
  </si>
  <si>
    <t>Ухта к  Первомай ул 21 к.</t>
  </si>
  <si>
    <t>Ухта к  Первомай ул 25 к.</t>
  </si>
  <si>
    <t>Ухта к  Первомай ул 28 к.</t>
  </si>
  <si>
    <t>Ухта к  Первомай ул 30 к.</t>
  </si>
  <si>
    <t>Ухта к  Первомай ул 32 к.</t>
  </si>
  <si>
    <t>Ухта к  Первомай ул 33 А к.</t>
  </si>
  <si>
    <t>Ухта к  Севастополь ул 3 к.</t>
  </si>
  <si>
    <t> Ухта к. Семяшкин ул 8 к.</t>
  </si>
  <si>
    <t>Ухта к.  Губкин ул 8 к.</t>
  </si>
  <si>
    <t>Ухта к.  Губкин ул 10  к.</t>
  </si>
  <si>
    <t>Ухта к.  Губкин ул 12 к.</t>
  </si>
  <si>
    <t>Ухта к.  Губкин ул 16 к.</t>
  </si>
  <si>
    <t>Ухта к.  Губкин ул 18 к.</t>
  </si>
  <si>
    <t>Ухта к.  Губкин ул 22 к.</t>
  </si>
  <si>
    <t>Ухта к  Кремс ул 11 А к.</t>
  </si>
  <si>
    <t>Ухта к  Кремс ул 13 к.</t>
  </si>
  <si>
    <t> Шудаяг ккп Совхоз ул 30 к.</t>
  </si>
  <si>
    <t> Ухта к Кирпич ул 14 к.</t>
  </si>
  <si>
    <t>Улыс Доманик скп  Советскӧй ул 2 к.</t>
  </si>
  <si>
    <t>Сьӧдъю п Чернореченскӧй ул 7 к.</t>
  </si>
  <si>
    <t> Воднӧй ккп Ленин ул 12 к.</t>
  </si>
  <si>
    <t>Воднӧй ккп  Ленин ул 4 к.</t>
  </si>
  <si>
    <t> «Иьва» МР МЮ серти ставнас:</t>
  </si>
  <si>
    <t> Щельяюр п Рабочӧй ул 7 к.</t>
  </si>
  <si>
    <t> «Княжпогост» МР МЮ серти ставнас:</t>
  </si>
  <si>
    <t>Емва к. Коммунистическӧй ул 8 к.</t>
  </si>
  <si>
    <t> Емва к  Коммунистическӧй ул 25 к.</t>
  </si>
  <si>
    <t> Емва к  Калинин ул 33 к.</t>
  </si>
  <si>
    <t> Емва к  Одесса ул 10 к.</t>
  </si>
  <si>
    <t> Емва к  Калинин ул 9 к.</t>
  </si>
  <si>
    <t> Емва к Лыска ул 13 к.</t>
  </si>
  <si>
    <t> Емва к Лыска ул 14 к.</t>
  </si>
  <si>
    <t> Емва к Лыска ул 15 к.</t>
  </si>
  <si>
    <t> Емва к Лыска ул 16 к.</t>
  </si>
  <si>
    <t> Емва к Лыска ул 17 к.</t>
  </si>
  <si>
    <t> Емва к Октябрлы 60 во ул 6 к.</t>
  </si>
  <si>
    <t>Емва к Октябрлы 60 во ул 8 к.</t>
  </si>
  <si>
    <t>Емва к Октябрлы 60 во ул 14 к.</t>
  </si>
  <si>
    <t>Емва к Октябрлы 60 во ул 18 к.</t>
  </si>
  <si>
    <t> Емва к Лыа ул 6 к.</t>
  </si>
  <si>
    <t> Емва к Лыа ул 23 к.</t>
  </si>
  <si>
    <t> Емва к Лыа ул 32 к.</t>
  </si>
  <si>
    <t> Емва к Лыа ул 36 к.</t>
  </si>
  <si>
    <t>Чимиавӧрӧк скп Кӧрт туй ул 12 к.</t>
  </si>
  <si>
    <t>Чимиавӧрӧк скп Кӧрт туй ул 14 к.</t>
  </si>
  <si>
    <t>Чимиавӧрӧк скп Кӧрт туй ул 30 к.</t>
  </si>
  <si>
    <t> Тракт скп Вокзалдор ул 4 к.</t>
  </si>
  <si>
    <t> Тракт скп Вокзалдор ул 8 к.</t>
  </si>
  <si>
    <t> Тракт скп Пом ул 4 к.</t>
  </si>
  <si>
    <t> Тракт скп Вӧр ул 11 к.</t>
  </si>
  <si>
    <t> Тракт скп Школадор ул 11 к.</t>
  </si>
  <si>
    <t>Тракт скп Вокзалдор ул 2 к.</t>
  </si>
  <si>
    <t>Тракт скп Вокзалдор ул 3 к.</t>
  </si>
  <si>
    <t>Тракт скп Вокзалдор ул 5 к.</t>
  </si>
  <si>
    <t>Тракт скп Вокзалдор ул 6 к.</t>
  </si>
  <si>
    <t> Тракт скп  Киров ул 12 к.</t>
  </si>
  <si>
    <t>Тракт скп  Киров ул 14 к.</t>
  </si>
  <si>
    <t> Вожаёль скп  ВЛКСМ - лы 50 во ул 18 к.</t>
  </si>
  <si>
    <t> Чернореченский скп Шӧр ул 31 Б к.</t>
  </si>
  <si>
    <t> Чернореченский скп Шӧр ул 31 В к.</t>
  </si>
  <si>
    <t> «Койгорт» МР МЮ серти ставнас:</t>
  </si>
  <si>
    <t>Кузьёль п Кӧрт туй ул 15 к.</t>
  </si>
  <si>
    <t> Кузьёль п Вӧр ул 12 к.</t>
  </si>
  <si>
    <t> Кузьёль п Вӧр ул 13 к.</t>
  </si>
  <si>
    <t> Кузьёль п Вӧр ул 14 к.</t>
  </si>
  <si>
    <t> Кузьёль п Вӧр ул 15 к.</t>
  </si>
  <si>
    <t> Сьӧдтыдор п  Хутор ул 3 к.</t>
  </si>
  <si>
    <t>Сьӧдтыдор п  Ленин ул 9 к.</t>
  </si>
  <si>
    <t>Сьӧдтыдор п Берегвыв ул 10 к.</t>
  </si>
  <si>
    <t>Нюдзпоска п Шӧр ул 42 к.</t>
  </si>
  <si>
    <t>Нюдзпоска п Берегвыв ул 29 к.</t>
  </si>
  <si>
    <t>Нюдзпоска п Берегвыв ул 32 к.</t>
  </si>
  <si>
    <t>Нюдзпоска п Шӧр ул 40 к.</t>
  </si>
  <si>
    <t>Нюдзпоска п Вӧр ул 5 к.</t>
  </si>
  <si>
    <t>Нюдзпоска п Вӧр ул 8 к.</t>
  </si>
  <si>
    <t> Зимовка п  Берегвыв ул 1 к.</t>
  </si>
  <si>
    <t>Зимовка п  Берегвыв ул 12 к.</t>
  </si>
  <si>
    <t> Зимовка п Чойвыв ул 11 к.</t>
  </si>
  <si>
    <t> Зимовка п Чойвыв ул 12 к.</t>
  </si>
  <si>
    <t> Зимовка п Чойвыв ул 17 к.</t>
  </si>
  <si>
    <t> Зимовка п Вӧр ул 3 к.</t>
  </si>
  <si>
    <t> Иванчомъя п Вӧр ул 2 к.</t>
  </si>
  <si>
    <t>Иванчомъя п Вӧр ул 6 к.</t>
  </si>
  <si>
    <t> Иванчомъя п Туйвыв ул 5 к.</t>
  </si>
  <si>
    <t>Иванчомъя п Пушкин ул  5 к.</t>
  </si>
  <si>
    <t> «Кӧрткерӧс» МР МЮ серти ставнас:</t>
  </si>
  <si>
    <t>Визябӧж п Кылӧдчан ул 5 к.</t>
  </si>
  <si>
    <t> Визябӧж п Шӧр ул 9 А к.</t>
  </si>
  <si>
    <t>Каляты п Кылӧдчан ул 9 к. </t>
  </si>
  <si>
    <t>Каляты п Кылӧдчан ул 7 к.</t>
  </si>
  <si>
    <t>Каляты п Кылӧдчан ул 10 к.</t>
  </si>
  <si>
    <t>Каляты п  Стадиондор ул 5 к.</t>
  </si>
  <si>
    <t>Каляты п  Стадиондор ул 6 к.</t>
  </si>
  <si>
    <t>Каляты п  Стадиондор ул 7 к.</t>
  </si>
  <si>
    <t>Каляты п  Стадиондор ул 8 к.</t>
  </si>
  <si>
    <t>Каляты п  Станциядор ул 10 к.</t>
  </si>
  <si>
    <t>Каляты п Шӧр ул 34 к.</t>
  </si>
  <si>
    <t>Каляты п Шӧр ул 35 к.</t>
  </si>
  <si>
    <t>Каляты п Шӧр ул 36 к.</t>
  </si>
  <si>
    <t>Каляты п Шӧр ул 37 к.</t>
  </si>
  <si>
    <t>Каляты п Вӧр ул 1 к.</t>
  </si>
  <si>
    <t>Каляты п Вӧр ул 2 к.</t>
  </si>
  <si>
    <t>Каляты п Вӧр ул 3 к.</t>
  </si>
  <si>
    <t>Каляты п Вӧр ул 5 к.</t>
  </si>
  <si>
    <t> Мартиты п Клубдор ул 8 к.</t>
  </si>
  <si>
    <t>Мартиты п Клубдор ул 9 к.</t>
  </si>
  <si>
    <t>Мартиты п Клубдор ул 10 к.</t>
  </si>
  <si>
    <t>Мартиты п Клубдор ул 12 к.</t>
  </si>
  <si>
    <t>Мартиты п Клубдор ул 16 к.</t>
  </si>
  <si>
    <t>Мартиты п Клубдор ул 17 к.</t>
  </si>
  <si>
    <t>Мартиты п Клубдор ул 19 к.</t>
  </si>
  <si>
    <t> Мартиты п  Вӧр ул 1 к.</t>
  </si>
  <si>
    <t> Мартиты п  Вӧр ул 3 к.</t>
  </si>
  <si>
    <t> Мартиты п  Вӧр ул 4 к.</t>
  </si>
  <si>
    <t> Мартиты п  Вӧр ул 5 к.</t>
  </si>
  <si>
    <t> Мартиты п  Вӧр ул 6 к.</t>
  </si>
  <si>
    <t> Мартиты п  Вӧр ул 7 к.</t>
  </si>
  <si>
    <t> Мартиты п  Вӧр ул 8 к.</t>
  </si>
  <si>
    <t> «Луздор» МР МЮ серти ставнас:</t>
  </si>
  <si>
    <t>Верхолузье с Оньмӧсьт гр Вӧр ул 1 к.</t>
  </si>
  <si>
    <t>Верхолузье с Оньмӧсьт гр Берегдор ул 4 к.</t>
  </si>
  <si>
    <t> Вуктым п  Л.Сергеев нима ул 17 к.</t>
  </si>
  <si>
    <t>Лойма с Коржинскӧй п Вӧр ул 1 к.</t>
  </si>
  <si>
    <t>Абъячой с   Ожиндор м Вӧр ул 65 к.</t>
  </si>
  <si>
    <t>Абъячой с  Интернациональнӧй ул 14 к.</t>
  </si>
  <si>
    <t> Вуктым п Шӧр ул 14 к.</t>
  </si>
  <si>
    <t> Слудка с   Якуньель п  Гараждор ул 4 к.</t>
  </si>
  <si>
    <t>Сёрнӧс с  Лӧпъювом п Лунвыв ул  5 к.</t>
  </si>
  <si>
    <t>Сёрнӧс с  Лӧпъювом п Лунвыв ул  8 к.</t>
  </si>
  <si>
    <t>Сёрнӧс с  Лӧпъювом п Асыввыв ул  2 к.</t>
  </si>
  <si>
    <t> «Сыктыв» МР МЮ серти ставнас:</t>
  </si>
  <si>
    <t> Визин с Калинин ул 2 к.</t>
  </si>
  <si>
    <t>Первомайский п Шӧр ул 30 к.</t>
  </si>
  <si>
    <t> «Сыктывдін» МР МЮ серти ставнас:</t>
  </si>
  <si>
    <t> Выльгорт с  Рабочӧй ул 16 к.</t>
  </si>
  <si>
    <t> Выльгорт с  Мичурин ул 16 к.</t>
  </si>
  <si>
    <t>Зеленеч с Берегвыв ул 1 к.</t>
  </si>
  <si>
    <t>Зеленеч с Юдор уличкост 4 к.</t>
  </si>
  <si>
    <t> Зеленеч с Юдор уличкост 6 к.</t>
  </si>
  <si>
    <t>Зеленеч с Юдор уличкост 8 к.</t>
  </si>
  <si>
    <t>Мандач п Юдор ул 1 к.</t>
  </si>
  <si>
    <t> «Мылдін» МР МЮ серти ставнас:</t>
  </si>
  <si>
    <t>Митрӧпандікост п   Школадор ул 19 к.</t>
  </si>
  <si>
    <t> Мирнӧй п Печора ул 2 к.</t>
  </si>
  <si>
    <t>Мылдін п ул Сӧветскӧй ул 22 к. </t>
  </si>
  <si>
    <t>Улыс Омра п Сӧветскӧй ул 49 к.</t>
  </si>
  <si>
    <t> Улыс Омра п., Бужӧд ул., 7 керка</t>
  </si>
  <si>
    <t>Улыс Омра п.,Мир ул., 17 керка</t>
  </si>
  <si>
    <t>Мылдін ккп Почта уличкост 2 к.</t>
  </si>
  <si>
    <t>Палью п., Шӧр ул., 2 керка</t>
  </si>
  <si>
    <t>Мылдін п.,Захаров ул.,  27 керка</t>
  </si>
  <si>
    <t>Мылдін ккп  Транспорт ул 1 к.</t>
  </si>
  <si>
    <t> Якша п  Стрӧитан ул 7 к.</t>
  </si>
  <si>
    <t>Мылдін ккп Ленин ул 18 к.</t>
  </si>
  <si>
    <t>Мылдін ккп Ӧзын ул 12 А к.</t>
  </si>
  <si>
    <t>Мылдін ккп Ӧзын ул 18 Б к.</t>
  </si>
  <si>
    <t> «Удора» МР МЮ серти ставнас:</t>
  </si>
  <si>
    <t> Ыджыдъяг п Тыдор ул 2 к.</t>
  </si>
  <si>
    <t>Ыджыдъяг п Тыдор ул 4 к.</t>
  </si>
  <si>
    <t>Ыджыдъяг п Тыдор ул  7 к.</t>
  </si>
  <si>
    <t>Ыджыдъяг п Тыдор ул 14 к.</t>
  </si>
  <si>
    <t> Ыджыдъяг п Юсай ул 27 к.</t>
  </si>
  <si>
    <t>Ыджыдъяг п Юсай ул 28 к.</t>
  </si>
  <si>
    <t> Ыджыдъяг п Вӧр ул 2 к.</t>
  </si>
  <si>
    <t> Ыджыдъяг п Вӧр ул 6 к.</t>
  </si>
  <si>
    <t> Ыджыдъяг п Вӧр ул 9 к.</t>
  </si>
  <si>
    <t> Ыджыдъяг п Вӧр ул 11 к.</t>
  </si>
  <si>
    <t> Ыджыдъяг п Том йӧз ул 12 к.</t>
  </si>
  <si>
    <t> «Емдін» МР МЮ серти ставнас:</t>
  </si>
  <si>
    <t> Айкатыла с Шӧр ул 284 к.</t>
  </si>
  <si>
    <t> Айкатыла с  Сад ул 30 А к.</t>
  </si>
  <si>
    <t> Айкатыла с Шӧр ул 110 к.</t>
  </si>
  <si>
    <t> Айкатыла с  Берегвыв ул 52 к.</t>
  </si>
  <si>
    <t>Зӧвсьӧрт ккп  Стрӧитан ул 9 к.</t>
  </si>
  <si>
    <t>Зӧвсьӧрт ккп   Ветеран ул  5 к.</t>
  </si>
  <si>
    <t>Зӧвсьӧрт ккп  Стрӧитан ул 20 к.</t>
  </si>
  <si>
    <t>Зӧвсьӧрт ккп  Свердлов ул 2 к.</t>
  </si>
  <si>
    <t>Зӧвсьӧрт ккп Лермонтов ул  6 к.</t>
  </si>
  <si>
    <t>Зӧвсьӧрт ккп  Том йӧз ул 3 к.</t>
  </si>
  <si>
    <t>Зӧвсьӧрт ккп  Том йӧз ул 1 к.</t>
  </si>
  <si>
    <t>Зӧвсьӧрт ккп  Том йӧз ул 17 к.</t>
  </si>
  <si>
    <t>Зӧвсьӧрт ккп  Том йӧз ул 19 к.</t>
  </si>
  <si>
    <t>Зӧвсьӧрт ккп  Том йӧз ул 21 к.</t>
  </si>
  <si>
    <t>Зӧвсьӧрт ккп ул Интернациональнӧй ул 5 к.</t>
  </si>
  <si>
    <t> Микунь к Мечников ул  60 к.</t>
  </si>
  <si>
    <t>Микунь к Лыа ул 20 к.</t>
  </si>
  <si>
    <t>Микунь к Ленин ул  3 к.</t>
  </si>
  <si>
    <t> Микунь к  Пионер ул 52 к.</t>
  </si>
  <si>
    <t> Микунь к Путевӧй  усадьба ул., 8 к.</t>
  </si>
  <si>
    <t> Микунь к Лунвыв ул 9 к.</t>
  </si>
  <si>
    <t> Микунь к Лунвыв ул  4 к.</t>
  </si>
  <si>
    <t>Микунь к Ленин ул., 11 к.</t>
  </si>
  <si>
    <t> Микунь к Октябр ул 16 А к.</t>
  </si>
  <si>
    <t> Микунь к  Стрӧитан ул 28 к.</t>
  </si>
  <si>
    <t> Микунь к Лунвыв ул 11 к</t>
  </si>
  <si>
    <t> Микунь к Ленин ул 54 к</t>
  </si>
  <si>
    <t> «Кулӧмдін» МР МЮ серти ставнас:</t>
  </si>
  <si>
    <t>Кулӧмдін с Ленин ул 19 к.</t>
  </si>
  <si>
    <t>Кулӧмдін с Ленин ул 21 к.</t>
  </si>
  <si>
    <t> 2014-2015 вояс вылӧ Коми Республика серти ставнас:</t>
  </si>
  <si>
    <t>Сыктывкар  Бабушкин ул  1 А к.</t>
  </si>
  <si>
    <t> Сыктывкар Ыджыд ул 21 к.</t>
  </si>
  <si>
    <t>Сыктывкар Домна Каликова ул 44 к.</t>
  </si>
  <si>
    <t> Сыктывкар  Киров ул 6 к.</t>
  </si>
  <si>
    <t> Сыктывкар  Киров ул 66 к.</t>
  </si>
  <si>
    <t>Сыктывкар Гӧрд Армия ул  6 к.</t>
  </si>
  <si>
    <t> Сыктывкар Маегов ул 15 к.</t>
  </si>
  <si>
    <t> Сыктывкар Тыберд ул 22 к. </t>
  </si>
  <si>
    <t>Сыктывкар Островский ул 13 к.</t>
  </si>
  <si>
    <t> Сыктывкар  Карберд уличкост 20 к.</t>
  </si>
  <si>
    <t>Сыктывкар Серов ул 39 к.</t>
  </si>
  <si>
    <t>Сыктывкар  Серов ул 43 к.</t>
  </si>
  <si>
    <t> Сыктывкар  Савин ул 48 к.</t>
  </si>
  <si>
    <t> Сыктывкар  Быковский ул 7 к.</t>
  </si>
  <si>
    <t> Сыктывкар  Быковский ул 9 к.</t>
  </si>
  <si>
    <t> Сыктывкар Карл Маркс ул 157 к.</t>
  </si>
  <si>
    <t> Сыктывкар  Пушкин ул 84 к.</t>
  </si>
  <si>
    <t>«Усинск» КК МЮ серти ставнас:</t>
  </si>
  <si>
    <t> Парма ккп  1 Мая ул  2 А к.</t>
  </si>
  <si>
    <t> Усинск к Красноярск пурысь 6 к.</t>
  </si>
  <si>
    <t> Усинск к   Комсомольскӧй ул 12 к.</t>
  </si>
  <si>
    <t> Парма ккп 1 Мая ул 5 к.</t>
  </si>
  <si>
    <t> Парма ккп Коммунистическӧй ул 10 к. </t>
  </si>
  <si>
    <t>Парма ккп Коммунистическӧй ул 11 к. </t>
  </si>
  <si>
    <t>Парма ккп Коммунистическӧй ул 14 к. </t>
  </si>
  <si>
    <t> Парма ккп Юбилей ул 8 к.</t>
  </si>
  <si>
    <t>Усинск к Красноярск пурысь 4 к.</t>
  </si>
  <si>
    <t> Парма ккп  Магистральнӧй ул 1 к.</t>
  </si>
  <si>
    <t> Парма ккп  Магистральнӧйул 3 к.</t>
  </si>
  <si>
    <t> Парма ккп .Коммунистическӧй ул 12 к.</t>
  </si>
  <si>
    <t> Парма ккп Сӧветскӧй ул 5 к.</t>
  </si>
  <si>
    <t> Парма ккп Сӧветскӧй ул  5А к.</t>
  </si>
  <si>
    <t> Парма ккп  Юбилей ул 6 к.</t>
  </si>
  <si>
    <t> Борӧвӧй ккп Выль ул 16 к.</t>
  </si>
  <si>
    <t> Воднӧй ккп  Ленин ул 14 к.</t>
  </si>
  <si>
    <t>Борӧвӧй ккп Выль ул 17 к.</t>
  </si>
  <si>
    <t>Борӧвӧй ккп Выль ул 21 к.</t>
  </si>
  <si>
    <t>Борӧвӧй ккп Выль ул 23 к.</t>
  </si>
  <si>
    <t>Борӧвӧй ккп Выль ул 25 к.</t>
  </si>
  <si>
    <t> Борӧвӧй ккп  Сӧветскӧй ул 7 к.</t>
  </si>
  <si>
    <t> Борӧвӧй ккп  Сӧветскӧй 28 к.</t>
  </si>
  <si>
    <t> Борӧвӧй ккп  Спорт ул 2 к.</t>
  </si>
  <si>
    <t> Борӧвӧй ккп Станциядор ул 3 к.</t>
  </si>
  <si>
    <t> Борӧвӧй ккп Станциядор ул 5 к.</t>
  </si>
  <si>
    <t> Борӧвӧй ккп Станциядор ул 7 к.</t>
  </si>
  <si>
    <t> Борӧвӧй ккп  Юбилей ул 1 к.</t>
  </si>
  <si>
    <t> Борӧвӧй ккп  Юбилей ул 3 к.</t>
  </si>
  <si>
    <t> Воднӧй ккп   Ленин ул 10 к.</t>
  </si>
  <si>
    <t> Борӧвой ккп Турунвиж ул 1 к.</t>
  </si>
  <si>
    <t> Борӧвой ккп  Выль ул 13 к.</t>
  </si>
  <si>
    <t> Борӧвой ккп   Турунвиж ул 2 к.</t>
  </si>
  <si>
    <t> Борӧвой ккп   Турунвиж ул  5 к.</t>
  </si>
  <si>
    <t> Борӧвой ккп  Вӧр ул 7 к.</t>
  </si>
  <si>
    <t> Борӧвой ккп  Выль ул 7 к.</t>
  </si>
  <si>
    <t> Борӧвой ккп   Выль ул 9 к.</t>
  </si>
  <si>
    <t> Борӧвой ккп   Выль ул 10 к.</t>
  </si>
  <si>
    <t> Борӧвой ккп   Выль ул 11 к.</t>
  </si>
  <si>
    <t> Борӧвой ккп   Выль ул 15 к.</t>
  </si>
  <si>
    <t> Борӧвой ккп   Турунвиж ул  6  к.</t>
  </si>
  <si>
    <t> Борӧвой ккп   Школадор ул  9 к.</t>
  </si>
  <si>
    <t> Борӧвой ккп  Школадор ул 22 к.</t>
  </si>
  <si>
    <t> Борӧвӧй ккп  Школадор ул 23 к.</t>
  </si>
  <si>
    <t> Емва к Октябр ул 28 к. </t>
  </si>
  <si>
    <t>Емва к  Дзержинский ул 122 к.</t>
  </si>
  <si>
    <t>Емва к Лыска ул 18 к.</t>
  </si>
  <si>
    <t>Емва к  Москва ул 5 к.</t>
  </si>
  <si>
    <t>Емва к Вымь ул 18 к.</t>
  </si>
  <si>
    <t>Емва к   Октябрлы 60 во ул 4 к.</t>
  </si>
  <si>
    <t>Емва к Октябрлы 60 во ул 10 к.</t>
  </si>
  <si>
    <t>Емва к  Октябрлы 60 во ул 12 к.</t>
  </si>
  <si>
    <t>Емва к Октябрлы 60 во ул 16 к.</t>
  </si>
  <si>
    <t>Емва к, Лыа уличкост, 1 керка</t>
  </si>
  <si>
    <t>Емва к Лыа ул 2 к.</t>
  </si>
  <si>
    <t>Емва к Лыа ул 24 к.</t>
  </si>
  <si>
    <t>Емва к Лыа ул 34 к.</t>
  </si>
  <si>
    <t>Тракт скп Вӧр ул 2 к.</t>
  </si>
  <si>
    <t> Вожаёль п Юбилей ул 8 к.</t>
  </si>
  <si>
    <t>Вожаёль п Юбилей ул 14 к.</t>
  </si>
  <si>
    <t>Вожаёль п Юбилей ул 17 к.</t>
  </si>
  <si>
    <t>Вожаёль п  Комаров ул 26 к.</t>
  </si>
  <si>
    <t>Чернореченский п  Шӧр ул 31 А к.</t>
  </si>
  <si>
    <t>Чернореченский п Гагарин ул 29 к.</t>
  </si>
  <si>
    <t>Чимиавӧрӧк п Войвыв ул 8 к.</t>
  </si>
  <si>
    <t>Чимиавӧрӧк п   Свердлов ул 2 к.</t>
  </si>
  <si>
    <t>Чимиавӧрӧк п    Свердлов ул 3 к.</t>
  </si>
  <si>
    <t>Чимиавӧрӧк п    Свердлов ул 4 к.</t>
  </si>
  <si>
    <t>Чимиавӧрӧк п  Кӧрт туй ул 6 к.</t>
  </si>
  <si>
    <t>Чимиавӧрӧк п   Кӧрт туй ул 10 к.</t>
  </si>
  <si>
    <t>Чимиавӧрӧк п   Кӧрт туй ул 16 к.</t>
  </si>
  <si>
    <t>Чимиавӧрӧк п   Кӧрт туй ул 20 к.</t>
  </si>
  <si>
    <t>Чимиавӧрӧк п   Шевченко ул 8 к.</t>
  </si>
  <si>
    <t>Мещура п Коммунистическӧй ул 15 к.</t>
  </si>
  <si>
    <t>Мещура  п Коммунистическӧй ул .29 к.</t>
  </si>
  <si>
    <t> «Койгорт»  МР МЮ серти ставнас:</t>
  </si>
  <si>
    <t>Иванчомъя п Шӧр ул 4  к.А кор </t>
  </si>
  <si>
    <t>Иванчомъя п Шӧр ул 6  к. А кор </t>
  </si>
  <si>
    <t>Иванчомъя п Шӧр ул 9 к.</t>
  </si>
  <si>
    <t>Иванчомъя п Шӧр ул 14 к.</t>
  </si>
  <si>
    <t>Иванчомъя п Шӧр ул 13 к.</t>
  </si>
  <si>
    <t>Иванчомъя п  Берегвыв ул 4 к.</t>
  </si>
  <si>
    <t>Иванчомъя п Берегвыв ул 11 к.</t>
  </si>
  <si>
    <t>Иванчомъя п Туйвыв ул 4 к.</t>
  </si>
  <si>
    <t>Иванчомъя п Туйвыв ул 6 к.</t>
  </si>
  <si>
    <t>Кажым п  Киров ул 49 к.</t>
  </si>
  <si>
    <t>Кажым п  Киров ул 57 к.</t>
  </si>
  <si>
    <t>Кажым п  Киров ул 59 к.</t>
  </si>
  <si>
    <t> Кажым п  Октябр ул 19 к.</t>
  </si>
  <si>
    <t>Кажым п  Октябр ул 21 к.</t>
  </si>
  <si>
    <t>Ком п Шӧр ул 1 к.</t>
  </si>
  <si>
    <t>Ком п Шӧр ул 16 к.</t>
  </si>
  <si>
    <t> Подз п  Гагарин ул 27 к.</t>
  </si>
  <si>
    <t>Подз п Сад ул 20 к.</t>
  </si>
  <si>
    <t>Подз п  Сад ул 30 к.</t>
  </si>
  <si>
    <t>Подз п Вӧр ул 14 к.</t>
  </si>
  <si>
    <t>Подз п Вӧр ул 20 к.</t>
  </si>
  <si>
    <t>Подз п Вӧр ул 21 к.</t>
  </si>
  <si>
    <t>Воктым п Берегдор ул 1 к.</t>
  </si>
  <si>
    <t>Воктым п Берегдор ул 5 к.</t>
  </si>
  <si>
    <t>Воктым п Берегдор ул 11 к.</t>
  </si>
  <si>
    <t>Воктым п Вылыс ул 1 к.</t>
  </si>
  <si>
    <t>Воктым п Шӧр ул 1 к.</t>
  </si>
  <si>
    <t>Каляты п Вӧр ул 10 к.</t>
  </si>
  <si>
    <t>Каляты п Вӧр ул 12 к.</t>
  </si>
  <si>
    <t>Каляты п Вӧр ул 16 к.</t>
  </si>
  <si>
    <t>Каляты п Вӧр ул 18 к.</t>
  </si>
  <si>
    <t>Каляты п Вӧр ул 26 к.</t>
  </si>
  <si>
    <t>Каляты п  Станциядор ул 11 к.</t>
  </si>
  <si>
    <t>Каляты п  Станциядор ул 13 к.</t>
  </si>
  <si>
    <t>Каляты п  Станциядор ул 16 к.</t>
  </si>
  <si>
    <t>Каляты п  Станциядор ул 12 к.</t>
  </si>
  <si>
    <t>Каляты п, Шӧр ул 26 к.</t>
  </si>
  <si>
    <t>Каляты п Тракт ул 20 к.</t>
  </si>
  <si>
    <t>Каляты п Тракт ул 15 к.</t>
  </si>
  <si>
    <t>Каляты п Кӧрт туй ул 2 к.</t>
  </si>
  <si>
    <t>Каляты п Кӧрт туй ул 4 к.</t>
  </si>
  <si>
    <t>Каляты п  Сӧветскӧй ул 13 к.</t>
  </si>
  <si>
    <t>Каляты п Сӧветскӧй ул 31 к.</t>
  </si>
  <si>
    <t>Каляты п Сӧветскӧй ул 34 к.</t>
  </si>
  <si>
    <t>Каляты п Сӧветскӧй ул 38 к.</t>
  </si>
  <si>
    <t>Каляты п Сӧветскӧй ул 36 к.</t>
  </si>
  <si>
    <t>Каляты п Шӧр ул 14 к.</t>
  </si>
  <si>
    <t>Каляты п Сӧветскӧй ул 3 к.</t>
  </si>
  <si>
    <t>Каляты п Сӧветскӧй ул 27 к.</t>
  </si>
  <si>
    <t>Каляты п ул Советская д.37</t>
  </si>
  <si>
    <t>Каляты п Сӧветскӧй ул 42 к.</t>
  </si>
  <si>
    <t>Каляты п Шӧр ул 18 к.</t>
  </si>
  <si>
    <t>Каляты п Шӧр ул 22 к.</t>
  </si>
  <si>
    <t>Каляты п  Станциядор ул 14 к.</t>
  </si>
  <si>
    <t>Каляты п Кӧрт туй ул 5 к.</t>
  </si>
  <si>
    <t>Каляты п Кӧрт туй ул 7 к.</t>
  </si>
  <si>
    <t>Каляты п Кӧрт туй ул 9 к.</t>
  </si>
  <si>
    <t>Мартиты п Овмӧдчысьяс ул 1 к.</t>
  </si>
  <si>
    <t>Мартиты п Овмӧдчысьяс ул 4 к.</t>
  </si>
  <si>
    <t>Мартиты п Ленинград ул 1 к.</t>
  </si>
  <si>
    <t>Мартиты п Ленинград ул 3 к.</t>
  </si>
  <si>
    <t>Мартиты п Ленинград ул 5 к.</t>
  </si>
  <si>
    <t>Мартиты п Ленинград ул 8 к.</t>
  </si>
  <si>
    <t>Мартиты п Ленинград ул 11 к.</t>
  </si>
  <si>
    <t>Мартиты п Ленинград ул 12 к.</t>
  </si>
  <si>
    <t>Мартиты п Ленинград ул 15 к.</t>
  </si>
  <si>
    <t>Мартиты п Ленинград ул 17 к.</t>
  </si>
  <si>
    <t> Пӧдтыбок п Выль ул 8 к.</t>
  </si>
  <si>
    <t>Лӧкчимдін п  Вӧр ул 8 к.</t>
  </si>
  <si>
    <t>Лӧкчимдін п Вӧр ул 7 к.</t>
  </si>
  <si>
    <t>Лӧкчимдін п Вӧр ул 6 к.</t>
  </si>
  <si>
    <t>Лӧкчимдін п Вӧр ул 5 к.</t>
  </si>
  <si>
    <t>Лӧкчимдін п Вӧр ул 4 к.</t>
  </si>
  <si>
    <t>Лӧкчимдін п Вӧр ул 3 к.</t>
  </si>
  <si>
    <t>Лӧкчимдін п Вӧр ул 2 к.</t>
  </si>
  <si>
    <t>Лӧкчимдін п Вӧр ул 1 к.</t>
  </si>
  <si>
    <t> Вуктым п Шӧр ул 16 к.</t>
  </si>
  <si>
    <t> Верхолузье с Ӧньмӧсьт гр  Школадор ул 4 к.</t>
  </si>
  <si>
    <t>Мутница с Гуляшор п Совхоз ул 13 к.</t>
  </si>
  <si>
    <t> Мутница с Гуляшор п Совхоз ул 15 к.</t>
  </si>
  <si>
    <t>Ношуль  с   Сӧветскӧй ул 6 к.</t>
  </si>
  <si>
    <t> Ношуль с  Чекша п Гараж ул 15к.</t>
  </si>
  <si>
    <t> Летка с Сӧветскӧй ул 77 к.</t>
  </si>
  <si>
    <t>Слудка с Якуньель п Школадор ул 15 к.</t>
  </si>
  <si>
    <t>Абъячой с   Транспорт ул 6 а к.</t>
  </si>
  <si>
    <t>Слудка с Якуньель п Вӧр ул 3 к.</t>
  </si>
  <si>
    <t>Слудка с Якуньель п Школадор ул 20 к.</t>
  </si>
  <si>
    <t>Межадор с 140 к.</t>
  </si>
  <si>
    <t> Куниб с 118 к.</t>
  </si>
  <si>
    <t> Первомайский п Первомай ул 16 к.</t>
  </si>
  <si>
    <t> Нювчим п  Ленин ул 15 к.</t>
  </si>
  <si>
    <t> Яснӧг п  Стрӧитан ул 3  к.</t>
  </si>
  <si>
    <t> Паджга с Гарьинскӧй п   Школадор ул 3 к.</t>
  </si>
  <si>
    <t>Паджга с Гарьинскӧй п  Октябр ул 13 к.</t>
  </si>
  <si>
    <t>Паджга с Гарьинскӧй п Берегвыв ул 19 к.</t>
  </si>
  <si>
    <t>Паджга с Гарьинскӧй п Берегвыв ул 5 к.</t>
  </si>
  <si>
    <t>Паджга с Гарьинскӧй п Берегвыв ул 7 к.</t>
  </si>
  <si>
    <t>Паджга с Гарьинскӧй п  Октябр ул 20 к.</t>
  </si>
  <si>
    <t>Паджга с Гарьинскӧй п Берегвыв ул 21 к.</t>
  </si>
  <si>
    <t>Паджга с Гарьинскӧй п Берегвыв ул 23 к.</t>
  </si>
  <si>
    <t>Выльгорт с Рабочӧй ул 10 к.</t>
  </si>
  <si>
    <t>Выльгорт с Д.Каликова ул  200 к.</t>
  </si>
  <si>
    <t>Ыб с Вичкодор 7 к.</t>
  </si>
  <si>
    <t>«Мылдін» МР МЮ серти ставнас:</t>
  </si>
  <si>
    <t> Митрӧпандікост п Шӧр ул 22 к.</t>
  </si>
  <si>
    <t> Митрӧпандікост п Шӧр ул 34 к</t>
  </si>
  <si>
    <t> Белӧй Бор п  Стрельников ул  10 к.</t>
  </si>
  <si>
    <t>Улыс Омра п  Мир ул 15 к.</t>
  </si>
  <si>
    <t>Бадьёль п Берегвыв ул 3 к.</t>
  </si>
  <si>
    <t>Бадьёль п  Транспорт ул 14 к.</t>
  </si>
  <si>
    <t>Улыс Омра п Чойвыв ул 5 к.</t>
  </si>
  <si>
    <t>Улыс Омра п Сӧветскӧй ул 10 к.</t>
  </si>
  <si>
    <t>Улыс Омра п  Сӧветскӧй ул 33 к.</t>
  </si>
  <si>
    <t>Улыс Омра п  Сойвинскӧй ул 1 к.</t>
  </si>
  <si>
    <t>Мылдін ккп Ӧзын ул 12 к.</t>
  </si>
  <si>
    <t>Улыс Омра п  Сӧветскӧй ул 7 А к.</t>
  </si>
  <si>
    <t>Улыс Омра п Лермонтов ул  5 А к.</t>
  </si>
  <si>
    <t>Улыс Омра п Чойвыв ул 7 к.</t>
  </si>
  <si>
    <t>Мирнӧй п  Шӧр ул 3 к.</t>
  </si>
  <si>
    <t> Бадьёль п  Школадор ул 5 к.</t>
  </si>
  <si>
    <t>Улыс Омра п  Лермонтов ул  15 к.</t>
  </si>
  <si>
    <t>Улыс Омра п  Геолог ул 7 к.</t>
  </si>
  <si>
    <t>Улыс Омра п  Сӧветскӧй ул 39 к.</t>
  </si>
  <si>
    <t>Улыс Омра п Школадор ул  28 к.</t>
  </si>
  <si>
    <t>Ыджыдъяг п Тыдор ул 5 к.</t>
  </si>
  <si>
    <t>Ыджыдъяг п Юсай ул 9 к.</t>
  </si>
  <si>
    <t>Ыджыдъяг п Вӧр ул 17 к.</t>
  </si>
  <si>
    <t>Ыджыдъяг п Тыдор ул 6 А к.</t>
  </si>
  <si>
    <t>Ыджыдъяг п  Юсай ул 30 к.</t>
  </si>
  <si>
    <t>Кослан с Стрӧитчысь ул 12 к.</t>
  </si>
  <si>
    <t> Солнечнӧй п Вӧр ул 16 к.</t>
  </si>
  <si>
    <t>Солнечнӧй п Вӧр ул 18 к.</t>
  </si>
  <si>
    <t>Солнечнӧй п  Вӧр ул 2 к.</t>
  </si>
  <si>
    <t>Солнечнӧй п  Парма ул 38 к.</t>
  </si>
  <si>
    <t>Солнечнӧй п  Парма ул 36 к.</t>
  </si>
  <si>
    <t>Солнечнӧй п  Парма ул 52 к.</t>
  </si>
  <si>
    <t>Солнечнӧй п  Парма ул 34 к.</t>
  </si>
  <si>
    <t>Солнечнӧй п  Парма ул 30 к.</t>
  </si>
  <si>
    <t>Солнечнӧй п  Вӧр ул 29 к.</t>
  </si>
  <si>
    <t> Микунь к Удж резервъяс ул 32 А к.</t>
  </si>
  <si>
    <t> Микунь к Ленин ул 4 к.</t>
  </si>
  <si>
    <t>Зӧвсьӧрт  ккп Стрӧитан ул 21 к.</t>
  </si>
  <si>
    <t>Зӧвсьӧрт  ккп  Пионер ул 19 к.</t>
  </si>
  <si>
    <t>Зӧвсьӧрт  ккп Стрӧитан ул 10 к.</t>
  </si>
  <si>
    <t>Зӧвсьӧрт  ккп Стрӧитан ул 12 к.</t>
  </si>
  <si>
    <t>Зӧвсьӧрт  ккп Стрӧитан ул 14 к.</t>
  </si>
  <si>
    <t>Зӧвсьӧрт  ккп Макаров ул 2 к.</t>
  </si>
  <si>
    <t>Зӧвсьӧрт  ккп Макаров ул 4 к.</t>
  </si>
  <si>
    <t>Зӧвсьӧрт  ккп Макаров ул 9 к.</t>
  </si>
  <si>
    <t>Зӧвсьӧрт  ккп Макаров ул 12 к.</t>
  </si>
  <si>
    <t>Зӧвсьӧрт  ккп Вӧр ул 1 к.</t>
  </si>
  <si>
    <t>Зӧвсьӧрт  ккп Вӧр ул 2 к.</t>
  </si>
  <si>
    <t>Зӧвсьӧрт  ккп Вӧр ул 3 к.</t>
  </si>
  <si>
    <t>Зӧвсьӧрт  ккп Вӧр ул 5 к.</t>
  </si>
  <si>
    <t>Зӧвсьӧрт  ккп Вӧр ул 6 к.</t>
  </si>
  <si>
    <t>Зӧвсьӧрт  ккп Вӧр ул 7 к.</t>
  </si>
  <si>
    <t>Зӧвсьӧрт  ккп Вӧр ул 8 к.</t>
  </si>
  <si>
    <t>Зӧвсьӧрт  ккп Кӧрт туй ул 2 к.</t>
  </si>
  <si>
    <t>Зӧвсьӧрт  ккп Кӧрт туй ул 3 к.</t>
  </si>
  <si>
    <t>Зӧвсьӧрт  ккп Кӧрт туй ул 4 к.</t>
  </si>
  <si>
    <t>Зӧвсьӧрт  ккп Кӧрт туй ул 5 к.</t>
  </si>
  <si>
    <t>Зӧвсьӧрт  ккп Кӧрт туй ул 8 к.</t>
  </si>
  <si>
    <t>Зӧвсьӧрт  ккп Кӧрт туй ул 9 к.</t>
  </si>
  <si>
    <t>Зӧвсьӧрт  ккп  Интернациональнӧй ул 3 к.</t>
  </si>
  <si>
    <t>Зӧвсьӧрт  ккп, Интернациональнӧй ул  7 к.</t>
  </si>
  <si>
    <t>Зӧвсьӧрт  ккп Энгельс ул 4 к.</t>
  </si>
  <si>
    <t>Зӧвсьӧрт  ккп Клубдор ул 19 к.</t>
  </si>
  <si>
    <t>Зӧвсьӧрт  ккп  Стрӧитан ул 2 к.</t>
  </si>
  <si>
    <t>Зӧвсьӧрт  ккп Стрӧитан ул 3 к.</t>
  </si>
  <si>
    <t>Зӧвсьӧрт  ккп  Первомай ул 5 к.</t>
  </si>
  <si>
    <t>Зӧвсьӧрт  ккп Первомай ул 6 к.</t>
  </si>
  <si>
    <t>Зӧвсьӧрт  ккп Первомай ул 12 к.</t>
  </si>
  <si>
    <t>Зӧвсьӧрт  ккп Первомай ул 13 к.</t>
  </si>
  <si>
    <t>Зӧвсьӧрт  ккп Первомай ул 14 к.</t>
  </si>
  <si>
    <t>Зӧвсьӧрт  ккп Октябр ул 14 к.</t>
  </si>
  <si>
    <t>Зӧвсьӧрт  ккп Первомай ул 30 к.</t>
  </si>
  <si>
    <t>Зӧвсьӧрт  ккп  К. Маркс ул 2 к.</t>
  </si>
  <si>
    <t>Зӧвсьӧрт  ккп Мир ул 14 к.</t>
  </si>
  <si>
    <t> 2015 воӧ Коми Республика серти ставнас:</t>
  </si>
  <si>
    <t> Сыктывкар Дырнӧс м 84 к.</t>
  </si>
  <si>
    <t>Сыктывкар  Интернациональнӧй ул 121 к.</t>
  </si>
  <si>
    <t> Сыктывкар  Интернациональнӧй ул 164 к.</t>
  </si>
  <si>
    <t> Сыктывкар Карл Маркс ул  223 к.</t>
  </si>
  <si>
    <t> Сыктывкар  Краснӧй  Гӧра мкр  18 к.</t>
  </si>
  <si>
    <t>Сыктывкар Сад ул 34 к.</t>
  </si>
  <si>
    <t>Усвавом с  Ленин ул 3 к.</t>
  </si>
  <si>
    <t>Нӧвикбӧж гр. Пожӧма ул 9 к.</t>
  </si>
  <si>
    <t>Усвавом с Сельков ул 42 к.</t>
  </si>
  <si>
    <t>Усвавом с Сельков ул 36 к.</t>
  </si>
  <si>
    <t>Усвавом с Сельков ул 34 к.</t>
  </si>
  <si>
    <t>Усвавом с Сельков ул 32 к. </t>
  </si>
  <si>
    <t>«Ухта» КК МЮ серти ставнас:</t>
  </si>
  <si>
    <t> Кэмдін п 21 к.</t>
  </si>
  <si>
    <t>Кэмдін п 27 к.</t>
  </si>
  <si>
    <t>Кэмдін п 28 к.</t>
  </si>
  <si>
    <t>Кэмдін п 37 к.</t>
  </si>
  <si>
    <t>Кэмдін п 42 к.</t>
  </si>
  <si>
    <t>Кэмдін п 65 к.</t>
  </si>
  <si>
    <t> Воднӧй ккп Ухта ул 9 к.</t>
  </si>
  <si>
    <t> Борӧвӧй ккп  Школадор ул 2 к.</t>
  </si>
  <si>
    <t>Борӧвӧй ккп  Школадор ул 4 к.</t>
  </si>
  <si>
    <t> Тобысь п  Берегдор ул 8 к.</t>
  </si>
  <si>
    <t>Борӧвӧй ккп Турунвиж ул 3 к.</t>
  </si>
  <si>
    <t>Борӧвӧй ккп Выль уль 5 к.</t>
  </si>
  <si>
    <t> Ярега ккп Октябр ул 39 к.</t>
  </si>
  <si>
    <t>Ярега ккп  Октябр ул 65 к.</t>
  </si>
  <si>
    <t>Ярега ккп Вокзалдор ул 1 к.</t>
  </si>
  <si>
    <t>Ярега ккп Вокзалдор ул 2 к.</t>
  </si>
  <si>
    <t>Ярега ккп Вокзалдор ул 3 к.</t>
  </si>
  <si>
    <t>Ярега ккп Вокзалдор ул 4 к.</t>
  </si>
  <si>
    <t>Ярега ккп Вокзалдор ул 5 к.</t>
  </si>
  <si>
    <t>Ярега ккп  1538 вуджанін 4 к.</t>
  </si>
  <si>
    <t> Емва к  Дзержинский ул 111 к.</t>
  </si>
  <si>
    <t>Емва к  Вермӧмлы 30 во ул 21 к.</t>
  </si>
  <si>
    <t>Емва к  Туйвыв ул 12 к.</t>
  </si>
  <si>
    <t>Емва к  Калинин ул 19 к.</t>
  </si>
  <si>
    <t> Синдор ккп   Дзержинский ул 6 к.</t>
  </si>
  <si>
    <t>Синдор ккп   Дзержинский ул 8 к.</t>
  </si>
  <si>
    <t> Тракт п Кӧрт туй ул 13 к.</t>
  </si>
  <si>
    <t> Чернореченский п Никульцев ул 1 к.</t>
  </si>
  <si>
    <t>Чимиавӧрӧк п Войвыв ул 6 к.</t>
  </si>
  <si>
    <t>Койдін п Кӧрт туй ул 34 к.</t>
  </si>
  <si>
    <t> Койгорт с  Сӧветскӧй ул 38 к.</t>
  </si>
  <si>
    <t> Вежъю п Первомай ул 11 к.</t>
  </si>
  <si>
    <t>Вежъю п  Пушкин ул 3 к.</t>
  </si>
  <si>
    <t> Вежъю п  Первомай ул 7 к.</t>
  </si>
  <si>
    <t>Сьӧдтыдор п Шӧр ул 9 к.</t>
  </si>
  <si>
    <t> Иванчомъя п  Туйвыв ул 7 к.</t>
  </si>
  <si>
    <t>Иванчомъя п Берегвыв ул 2 к. </t>
  </si>
  <si>
    <t> Кузьёль п Койгорт ул 13 к.</t>
  </si>
  <si>
    <t> Кажым п  Койгорт с 27 к.</t>
  </si>
  <si>
    <t> Мутница с  Гуляшор п  Совхоз ул 11 к.</t>
  </si>
  <si>
    <t> Верхолузье  с Ӧньмӧсьт гр   Победа ул 3 к.</t>
  </si>
  <si>
    <t> Слудка с Якуньель п  Школадор ул 19 к.</t>
  </si>
  <si>
    <t>Слудка с Якуньель п  Школадор ул 4 к.</t>
  </si>
  <si>
    <t>Слудка с Якуньель п  Первомай ул 4 к.</t>
  </si>
  <si>
    <t> Бӧртӧм п  Мир ул 8 к.</t>
  </si>
  <si>
    <t> Заозерье п  Депо ул  4 к.</t>
  </si>
  <si>
    <t>Выльгорт с  Рабочӧй ул 4 к.</t>
  </si>
  <si>
    <t>Выльгорт с  Рабочӧй ул 17 к.</t>
  </si>
  <si>
    <t>Улыс Омра п  Школадор ул 24 к.</t>
  </si>
  <si>
    <t>Мирнӧй п Шӧр ул 2 к.</t>
  </si>
  <si>
    <t> Бадьёль п  Школадор ул 2 к.</t>
  </si>
  <si>
    <t>Улыс Омра п  Геолог ул 5 к.</t>
  </si>
  <si>
    <t> Приуральскӧй п Сӧветскӧй ул 11 к.</t>
  </si>
  <si>
    <t>Мылдін ккп  Ӧзын ул 14 к.</t>
  </si>
  <si>
    <t>Мылдін ккп  Ӧзын ул 12 Б к.</t>
  </si>
  <si>
    <t>Мылдін ккп  Вавыв ул 5 к.</t>
  </si>
  <si>
    <t>Мылдін ккп  Вавыв ул 4 к.</t>
  </si>
  <si>
    <t>Ылыдздін с Шӧр ул 183 к.</t>
  </si>
  <si>
    <t> Палью п Шӧр ул 3 к.</t>
  </si>
  <si>
    <t>Палью п Сӧветскӧй ул 1 к.</t>
  </si>
  <si>
    <t> Солнечнӧй п Парма ул 28 к.</t>
  </si>
  <si>
    <t>Солнечнӧй п Вӧр ул 20 к.</t>
  </si>
  <si>
    <t>Солнечнӧй п Парма ул 50 к.</t>
  </si>
  <si>
    <t>Солнечнӧй п Парма ул 46 к.</t>
  </si>
  <si>
    <t>Солнечнӧй п Парма ул 44 к.</t>
  </si>
  <si>
    <t>Солнечнӧй п Вӧр ул 6 к.</t>
  </si>
  <si>
    <t>Солнечнӧй п Вӧр ул 22 к.</t>
  </si>
  <si>
    <t>Солнечнӧй п Парма ул 40 к.</t>
  </si>
  <si>
    <t>Солнечнӧй п Вӧр ул 4 к.</t>
  </si>
  <si>
    <t>Зӧвсьӧрт ккп  Октябр ул 11 к.</t>
  </si>
  <si>
    <t>Зӧвсьӧрт ккп  Октябр ул 12 к.</t>
  </si>
  <si>
    <t>Зӧвсьӧрт ккп Удж ул 4 к.</t>
  </si>
  <si>
    <t>Зӧвсьӧрт ккп Удж ул 10 к.</t>
  </si>
  <si>
    <t>Зӧвсьӧрт ккп  Ветеран ул 1 к.</t>
  </si>
  <si>
    <t>Зӧвсьӧрт ккп  Первомай ул 11 к.</t>
  </si>
  <si>
    <t>Зӧвсьӧрт ккп  Первомай ул 16 к.</t>
  </si>
  <si>
    <t>Зӧвсьӧрт ккп  Первомай ул 18 к.</t>
  </si>
  <si>
    <t>Зӧвсьӧрт ккп Свердлов ул 8 к.</t>
  </si>
  <si>
    <t>Зӧвсьӧрт ккп Лермонтов ул 3 к.</t>
  </si>
  <si>
    <t>Емдін с Совхоз ул 2 к.</t>
  </si>
  <si>
    <t> Вежайка п Вӧр ул 12 к.</t>
  </si>
  <si>
    <t>Студенеч п Турунвиж ул 2 к.</t>
  </si>
  <si>
    <t> Студенеч п  Гараж ул 4 к.</t>
  </si>
  <si>
    <t> Студенеч п Клубдор ул 3 к.</t>
  </si>
  <si>
    <t>Студенеч п Клубдор ул 6 к.</t>
  </si>
</sst>
</file>

<file path=xl/styles.xml><?xml version="1.0" encoding="utf-8"?>
<styleSheet xmlns="http://schemas.openxmlformats.org/spreadsheetml/2006/main">
  <numFmts count="6">
    <numFmt formatCode="GENERAL" numFmtId="164"/>
    <numFmt formatCode="#,##0.00" numFmtId="165"/>
    <numFmt formatCode="#,##0" numFmtId="166"/>
    <numFmt formatCode="@" numFmtId="167"/>
    <numFmt formatCode="_-* #,##0.00_р_._-;\-* #,##0.00_р_._-;_-* \-??_р_._-;_-@_-" numFmtId="168"/>
    <numFmt formatCode="0" numFmtId="169"/>
  </numFmts>
  <fonts count="10">
    <font>
      <name val="Calibri"/>
      <charset val="204"/>
      <family val="2"/>
      <color rgb="FF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204"/>
      <family val="2"/>
      <sz val="10"/>
    </font>
    <font>
      <name val="Times New Roman"/>
      <charset val="204"/>
      <family val="1"/>
      <sz val="11"/>
    </font>
    <font>
      <name val="Calibri"/>
      <charset val="204"/>
      <family val="2"/>
      <sz val="11"/>
    </font>
    <font>
      <name val="Calibri"/>
      <charset val="204"/>
      <family val="2"/>
      <b val="true"/>
      <sz val="11"/>
    </font>
    <font>
      <name val="Calibri"/>
      <charset val="204"/>
      <family val="2"/>
      <b val="true"/>
      <sz val="8"/>
    </font>
    <font>
      <name val="Calibri"/>
      <charset val="204"/>
      <family val="2"/>
      <sz val="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Down="false" diagonalUp="false">
      <left/>
      <right/>
      <top/>
      <bottom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 style="thick"/>
      <right style="thick"/>
      <top style="thick"/>
      <bottom/>
      <diagonal/>
    </border>
    <border diagonalDown="false" diagonalUp="false">
      <left/>
      <right style="thick"/>
      <top style="thick"/>
      <bottom style="thick"/>
      <diagonal/>
    </border>
    <border diagonalDown="false" diagonalUp="false">
      <left style="thick"/>
      <right/>
      <top style="thick"/>
      <bottom style="thick"/>
      <diagonal/>
    </border>
    <border diagonalDown="false" diagonalUp="false">
      <left style="thick"/>
      <right style="thick"/>
      <top/>
      <bottom style="thick"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true" applyBorder="true" applyFont="true" applyProtection="true" borderId="0" fillId="0" fontId="0" numFmtId="168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</cellStyleXfs>
  <cellXfs count="3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5" numFmtId="164" xfId="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5" numFmtId="164" xfId="0">
      <alignment horizontal="left" indent="0" shrinkToFit="false" textRotation="0" vertical="center" wrapText="true"/>
      <protection hidden="false" locked="true"/>
    </xf>
    <xf applyAlignment="true" applyBorder="false" applyFont="true" applyProtection="false" borderId="0" fillId="0" fontId="5" numFmtId="165" xfId="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5" numFmtId="164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0" fillId="0" fontId="6" numFmtId="164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0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6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6" numFmtId="166" xfId="0">
      <alignment horizontal="center" indent="0" shrinkToFit="false" textRotation="90" vertical="center" wrapText="true"/>
      <protection hidden="false" locked="true"/>
    </xf>
    <xf applyAlignment="true" applyBorder="false" applyFont="true" applyProtection="false" borderId="0" fillId="0" fontId="6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6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7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2" fontId="7" numFmtId="165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1" fillId="0" fontId="7" numFmtId="165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1" fillId="0" fontId="6" numFmtId="165" xfId="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8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2" fontId="9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9" numFmtId="167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2" fontId="6" numFmtId="165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1" fillId="0" fontId="6" numFmtId="165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3" fillId="2" fontId="8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2" fontId="9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9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2" fontId="9" numFmtId="167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2" fontId="9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9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1" fillId="2" fontId="9" numFmtId="167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2" fontId="6" numFmtId="165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2" fillId="2" fontId="9" numFmtId="167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2" fillId="2" fontId="6" numFmtId="165" xfId="20">
      <alignment horizontal="right" indent="0" shrinkToFit="false" textRotation="0" vertical="center" wrapText="true"/>
      <protection hidden="false" locked="true"/>
    </xf>
    <xf applyAlignment="true" applyBorder="true" applyFont="true" applyProtection="true" borderId="1" fillId="2" fontId="6" numFmtId="165" xfId="15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1" fillId="2" fontId="9" numFmtId="169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5" fillId="2" fontId="9" numFmtId="167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5" fillId="2" fontId="6" numFmtId="165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2" fillId="2" fontId="9" numFmtId="167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2" fillId="2" fontId="6" numFmtId="165" xfId="0">
      <alignment horizontal="right" indent="0" shrinkToFit="false" textRotation="0" vertical="center" wrapText="true"/>
      <protection hidden="false" locked="tru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Обычный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642"/>
  <sheetViews>
    <sheetView colorId="64" defaultGridColor="true" rightToLeft="false" showFormulas="false" showGridLines="true" showOutlineSymbols="true" showRowColHeaders="true" showZeros="true" tabSelected="true" topLeftCell="C596" view="normal" windowProtection="false" workbookViewId="0" zoomScale="100" zoomScaleNormal="100" zoomScalePageLayoutView="100">
      <selection activeCell="B612" activeCellId="0" pane="topLeft" sqref="B612"/>
    </sheetView>
  </sheetViews>
  <sheetFormatPr defaultRowHeight="15"/>
  <cols>
    <col collapsed="false" hidden="false" max="1" min="1" style="1" width="7.4251012145749"/>
    <col collapsed="false" hidden="false" max="2" min="2" style="2" width="42.7125506072875"/>
    <col collapsed="false" hidden="false" max="3" min="3" style="3" width="12.5668016194332"/>
    <col collapsed="false" hidden="false" max="4" min="4" style="1" width="11.7125506072874"/>
    <col collapsed="false" hidden="false" max="5" min="5" style="1" width="12.5668016194332"/>
    <col collapsed="false" hidden="false" max="6" min="6" style="1" width="18.004048582996"/>
    <col collapsed="false" hidden="false" max="7" min="7" style="1" width="10.995951417004"/>
    <col collapsed="false" hidden="false" max="8" min="8" style="1" width="8.71255060728745"/>
    <col collapsed="false" hidden="false" max="11" min="9" style="1" width="9.71255060728745"/>
    <col collapsed="false" hidden="false" max="12" min="12" style="1" width="13.7125506072874"/>
    <col collapsed="false" hidden="false" max="15" min="13" style="1" width="12.7125506072875"/>
    <col collapsed="false" hidden="false" max="16" min="16" style="1" width="10.7125506072875"/>
    <col collapsed="false" hidden="false" max="17" min="17" style="4" width="18.1376518218623"/>
    <col collapsed="false" hidden="false" max="18" min="18" style="1" width="9.1417004048583"/>
    <col collapsed="false" hidden="false" max="20" min="19" style="1" width="10.1417004048583"/>
    <col collapsed="false" hidden="true" max="21" min="21" style="1" width="0"/>
    <col collapsed="false" hidden="false" max="1025" min="22" style="1" width="9.1417004048583"/>
  </cols>
  <sheetData>
    <row collapsed="false" customFormat="false" customHeight="true" hidden="false" ht="15" outlineLevel="0" r="1">
      <c r="N1" s="5" t="s">
        <v>0</v>
      </c>
      <c r="O1" s="5"/>
      <c r="P1" s="5"/>
      <c r="Q1" s="5"/>
      <c r="R1" s="5"/>
      <c r="S1" s="5"/>
      <c r="T1" s="5"/>
    </row>
    <row collapsed="false" customFormat="false" customHeight="true" hidden="false" ht="15" outlineLevel="0" r="2">
      <c r="N2" s="5" t="s">
        <v>1</v>
      </c>
      <c r="O2" s="5"/>
      <c r="P2" s="5"/>
      <c r="Q2" s="5"/>
      <c r="R2" s="5"/>
      <c r="S2" s="5"/>
      <c r="T2" s="5"/>
    </row>
    <row collapsed="false" customFormat="false" customHeight="true" hidden="false" ht="15" outlineLevel="0" r="3">
      <c r="N3" s="5" t="s">
        <v>2</v>
      </c>
      <c r="O3" s="5"/>
      <c r="P3" s="5"/>
      <c r="Q3" s="5"/>
      <c r="R3" s="5"/>
      <c r="S3" s="5"/>
      <c r="T3" s="5"/>
    </row>
    <row collapsed="false" customFormat="false" customHeight="true" hidden="false" ht="15" outlineLevel="0" r="6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collapsed="false" customFormat="true" customHeight="true" hidden="false" ht="55.2" outlineLevel="0" r="9" s="9">
      <c r="A9" s="7" t="s">
        <v>4</v>
      </c>
      <c r="B9" s="7" t="s">
        <v>5</v>
      </c>
      <c r="C9" s="7" t="s">
        <v>6</v>
      </c>
      <c r="D9" s="7"/>
      <c r="E9" s="7" t="s">
        <v>7</v>
      </c>
      <c r="F9" s="7"/>
      <c r="G9" s="7"/>
      <c r="H9" s="7" t="s">
        <v>8</v>
      </c>
      <c r="I9" s="7"/>
      <c r="J9" s="7"/>
      <c r="K9" s="7" t="s">
        <v>9</v>
      </c>
      <c r="L9" s="7"/>
      <c r="M9" s="7"/>
      <c r="N9" s="7" t="s">
        <v>10</v>
      </c>
      <c r="O9" s="7"/>
      <c r="P9" s="7"/>
      <c r="Q9" s="8" t="s">
        <v>11</v>
      </c>
      <c r="R9" s="8" t="s">
        <v>12</v>
      </c>
      <c r="S9" s="8" t="s">
        <v>13</v>
      </c>
      <c r="T9" s="8" t="s">
        <v>14</v>
      </c>
      <c r="U9" s="9" t="s">
        <v>15</v>
      </c>
    </row>
    <row collapsed="false" customFormat="true" customHeight="false" hidden="false" ht="15" outlineLevel="0" r="10" s="9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8"/>
      <c r="R10" s="8"/>
      <c r="S10" s="8"/>
      <c r="T10" s="8"/>
    </row>
    <row collapsed="false" customFormat="true" customHeight="true" hidden="false" ht="120" outlineLevel="0" r="11" s="9">
      <c r="A11" s="7"/>
      <c r="B11" s="7"/>
      <c r="C11" s="8" t="s">
        <v>16</v>
      </c>
      <c r="D11" s="8" t="s">
        <v>17</v>
      </c>
      <c r="E11" s="8" t="s">
        <v>18</v>
      </c>
      <c r="F11" s="8" t="s">
        <v>19</v>
      </c>
      <c r="G11" s="8" t="s">
        <v>20</v>
      </c>
      <c r="H11" s="8" t="s">
        <v>18</v>
      </c>
      <c r="I11" s="8" t="s">
        <v>19</v>
      </c>
      <c r="J11" s="8" t="s">
        <v>20</v>
      </c>
      <c r="K11" s="8" t="s">
        <v>18</v>
      </c>
      <c r="L11" s="8" t="s">
        <v>21</v>
      </c>
      <c r="M11" s="8" t="s">
        <v>20</v>
      </c>
      <c r="N11" s="8" t="s">
        <v>18</v>
      </c>
      <c r="O11" s="8" t="s">
        <v>19</v>
      </c>
      <c r="P11" s="8" t="s">
        <v>20</v>
      </c>
      <c r="Q11" s="8"/>
      <c r="R11" s="8"/>
      <c r="S11" s="8"/>
      <c r="T11" s="8"/>
      <c r="U11" s="9" t="s">
        <v>22</v>
      </c>
    </row>
    <row collapsed="false" customFormat="true" customHeight="false" hidden="false" ht="30" outlineLevel="0" r="12" s="9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9" t="s">
        <v>23</v>
      </c>
    </row>
    <row collapsed="false" customFormat="true" customHeight="false" hidden="false" ht="15" outlineLevel="0" r="13" s="9">
      <c r="A13" s="7"/>
      <c r="B13" s="7"/>
      <c r="C13" s="7" t="s">
        <v>24</v>
      </c>
      <c r="D13" s="7" t="s">
        <v>24</v>
      </c>
      <c r="E13" s="7" t="s">
        <v>24</v>
      </c>
      <c r="F13" s="7" t="s">
        <v>25</v>
      </c>
      <c r="G13" s="7" t="s">
        <v>25</v>
      </c>
      <c r="H13" s="7" t="s">
        <v>24</v>
      </c>
      <c r="I13" s="7" t="s">
        <v>25</v>
      </c>
      <c r="J13" s="7" t="s">
        <v>25</v>
      </c>
      <c r="K13" s="7" t="s">
        <v>24</v>
      </c>
      <c r="L13" s="7" t="s">
        <v>25</v>
      </c>
      <c r="M13" s="7" t="s">
        <v>25</v>
      </c>
      <c r="N13" s="7" t="s">
        <v>24</v>
      </c>
      <c r="O13" s="7" t="s">
        <v>25</v>
      </c>
      <c r="P13" s="7" t="s">
        <v>25</v>
      </c>
      <c r="Q13" s="7" t="s">
        <v>25</v>
      </c>
      <c r="R13" s="7" t="s">
        <v>25</v>
      </c>
      <c r="S13" s="7" t="s">
        <v>25</v>
      </c>
      <c r="T13" s="7" t="s">
        <v>25</v>
      </c>
    </row>
    <row collapsed="false" customFormat="true" customHeight="false" hidden="false" ht="15" outlineLevel="0" r="14" s="9">
      <c r="A14" s="10" t="n">
        <v>1</v>
      </c>
      <c r="B14" s="10" t="n">
        <v>2</v>
      </c>
      <c r="C14" s="10" t="n">
        <v>3</v>
      </c>
      <c r="D14" s="10" t="n">
        <v>4</v>
      </c>
      <c r="E14" s="10" t="n">
        <v>5</v>
      </c>
      <c r="F14" s="10" t="n">
        <v>6</v>
      </c>
      <c r="G14" s="10" t="n">
        <v>7</v>
      </c>
      <c r="H14" s="10" t="n">
        <v>8</v>
      </c>
      <c r="I14" s="10" t="n">
        <v>9</v>
      </c>
      <c r="J14" s="10" t="n">
        <v>10</v>
      </c>
      <c r="K14" s="10" t="n">
        <v>11</v>
      </c>
      <c r="L14" s="10" t="n">
        <v>12</v>
      </c>
      <c r="M14" s="10" t="n">
        <v>13</v>
      </c>
      <c r="N14" s="10" t="n">
        <v>14</v>
      </c>
      <c r="O14" s="10" t="n">
        <v>15</v>
      </c>
      <c r="P14" s="10" t="n">
        <v>16</v>
      </c>
      <c r="Q14" s="10" t="n">
        <v>17</v>
      </c>
      <c r="R14" s="10" t="n">
        <v>18</v>
      </c>
      <c r="S14" s="10" t="n">
        <v>19</v>
      </c>
      <c r="T14" s="10" t="n">
        <v>20</v>
      </c>
    </row>
    <row collapsed="false" customFormat="true" customHeight="true" hidden="false" ht="15" outlineLevel="0" r="15" s="15">
      <c r="A15" s="11" t="s">
        <v>26</v>
      </c>
      <c r="B15" s="11"/>
      <c r="C15" s="12" t="n">
        <f aca="false">C16+C252+C534</f>
        <v>101804.64</v>
      </c>
      <c r="D15" s="12" t="n">
        <f aca="false">D16+D252+D534</f>
        <v>23002.56</v>
      </c>
      <c r="E15" s="12" t="n">
        <f aca="false">E16+E252+E534</f>
        <v>101804.64</v>
      </c>
      <c r="F15" s="13" t="n">
        <f aca="false">F16+F252+F534</f>
        <v>3522440544</v>
      </c>
      <c r="G15" s="14" t="n">
        <v>34600</v>
      </c>
      <c r="H15" s="14" t="n">
        <v>0</v>
      </c>
      <c r="I15" s="14" t="n">
        <v>0</v>
      </c>
      <c r="J15" s="14" t="n">
        <v>0</v>
      </c>
      <c r="K15" s="14" t="n">
        <v>0</v>
      </c>
      <c r="L15" s="14" t="n">
        <v>0</v>
      </c>
      <c r="M15" s="14" t="n">
        <v>0</v>
      </c>
      <c r="N15" s="14" t="n">
        <v>0</v>
      </c>
      <c r="O15" s="14" t="n">
        <v>0</v>
      </c>
      <c r="P15" s="14" t="n">
        <v>0</v>
      </c>
      <c r="Q15" s="13" t="n">
        <f aca="false">F15</f>
        <v>3522440544</v>
      </c>
      <c r="R15" s="14" t="n">
        <v>0</v>
      </c>
      <c r="S15" s="14" t="n">
        <v>34600</v>
      </c>
      <c r="T15" s="14" t="n">
        <v>25950</v>
      </c>
    </row>
    <row collapsed="false" customFormat="true" customHeight="true" hidden="false" ht="15" outlineLevel="0" r="16" s="15">
      <c r="A16" s="16" t="s">
        <v>27</v>
      </c>
      <c r="B16" s="16"/>
      <c r="C16" s="12" t="n">
        <f aca="false">C17+C36+C49+C75+C77+C113+C138+C171+C183+C186+C194+C209+C221+C249</f>
        <v>44783.62</v>
      </c>
      <c r="D16" s="12" t="n">
        <f aca="false">D17+D36+D49+D75+D77+D113+D138+D171+D183+D186+D194+D209+D221+D249</f>
        <v>11106.7</v>
      </c>
      <c r="E16" s="12" t="n">
        <f aca="false">E17+E36+E49+E75+E77+E113+E138+E171+E183+E186+E194+E209+E221+E249</f>
        <v>44783.62</v>
      </c>
      <c r="F16" s="13" t="n">
        <f aca="false">SUM(F17+F36+F49+F75+F77+F113+F138+F171+F183+F186+F194+F209+F221+F249)</f>
        <v>1549513252</v>
      </c>
      <c r="G16" s="14" t="n">
        <v>34600</v>
      </c>
      <c r="H16" s="14" t="n">
        <v>0</v>
      </c>
      <c r="I16" s="14" t="n">
        <v>0</v>
      </c>
      <c r="J16" s="14" t="n">
        <v>0</v>
      </c>
      <c r="K16" s="14" t="n">
        <v>0</v>
      </c>
      <c r="L16" s="14" t="n">
        <v>0</v>
      </c>
      <c r="M16" s="14" t="n">
        <v>0</v>
      </c>
      <c r="N16" s="14" t="n">
        <v>0</v>
      </c>
      <c r="O16" s="14" t="n">
        <v>0</v>
      </c>
      <c r="P16" s="14" t="n">
        <v>0</v>
      </c>
      <c r="Q16" s="13" t="n">
        <f aca="false">F16</f>
        <v>1549513252</v>
      </c>
      <c r="R16" s="14" t="n">
        <v>0</v>
      </c>
      <c r="S16" s="14" t="n">
        <v>34600</v>
      </c>
      <c r="T16" s="14" t="n">
        <v>25950</v>
      </c>
    </row>
    <row collapsed="false" customFormat="true" customHeight="true" hidden="false" ht="15" outlineLevel="0" r="17" s="15">
      <c r="A17" s="16" t="s">
        <v>28</v>
      </c>
      <c r="B17" s="16"/>
      <c r="C17" s="12" t="n">
        <f aca="false">SUM(C18:C35)</f>
        <v>6570.38</v>
      </c>
      <c r="D17" s="12" t="n">
        <f aca="false">SUM(D18:D35)</f>
        <v>1855.5</v>
      </c>
      <c r="E17" s="12" t="n">
        <f aca="false">SUM(E18:E35)</f>
        <v>6570.38</v>
      </c>
      <c r="F17" s="13" t="n">
        <f aca="false">SUM(F18:F35)</f>
        <v>227335148</v>
      </c>
      <c r="G17" s="14" t="n">
        <v>34600</v>
      </c>
      <c r="H17" s="14" t="n">
        <v>0</v>
      </c>
      <c r="I17" s="14" t="n">
        <v>0</v>
      </c>
      <c r="J17" s="14" t="n">
        <v>0</v>
      </c>
      <c r="K17" s="14" t="n">
        <v>0</v>
      </c>
      <c r="L17" s="14" t="n">
        <v>0</v>
      </c>
      <c r="M17" s="14" t="n">
        <v>0</v>
      </c>
      <c r="N17" s="14" t="n">
        <v>0</v>
      </c>
      <c r="O17" s="14" t="n">
        <v>0</v>
      </c>
      <c r="P17" s="14" t="n">
        <v>0</v>
      </c>
      <c r="Q17" s="13" t="n">
        <f aca="false">F17</f>
        <v>227335148</v>
      </c>
      <c r="R17" s="14" t="n">
        <v>0</v>
      </c>
      <c r="S17" s="14" t="n">
        <v>34600</v>
      </c>
      <c r="T17" s="14" t="n">
        <v>25950</v>
      </c>
    </row>
    <row collapsed="false" customFormat="false" customHeight="false" hidden="false" ht="15" outlineLevel="0" r="18">
      <c r="A18" s="17" t="n">
        <v>1</v>
      </c>
      <c r="B18" s="18" t="s">
        <v>29</v>
      </c>
      <c r="C18" s="19" t="n">
        <f aca="false">340.8+D18</f>
        <v>548.2</v>
      </c>
      <c r="D18" s="19" t="n">
        <v>207.4</v>
      </c>
      <c r="E18" s="19" t="n">
        <f aca="false">C18</f>
        <v>548.2</v>
      </c>
      <c r="F18" s="20" t="n">
        <f aca="false">E18*G18</f>
        <v>18967720</v>
      </c>
      <c r="G18" s="14" t="n">
        <v>34600</v>
      </c>
      <c r="H18" s="14" t="n">
        <v>0</v>
      </c>
      <c r="I18" s="14" t="n">
        <v>0</v>
      </c>
      <c r="J18" s="14" t="n">
        <v>0</v>
      </c>
      <c r="K18" s="14" t="n">
        <v>0</v>
      </c>
      <c r="L18" s="14" t="n">
        <v>0</v>
      </c>
      <c r="M18" s="14" t="n">
        <v>0</v>
      </c>
      <c r="N18" s="14" t="n">
        <v>0</v>
      </c>
      <c r="O18" s="14" t="n">
        <v>0</v>
      </c>
      <c r="P18" s="14" t="n">
        <v>0</v>
      </c>
      <c r="Q18" s="20" t="n">
        <f aca="false">F18</f>
        <v>18967720</v>
      </c>
      <c r="R18" s="14" t="n">
        <v>0</v>
      </c>
      <c r="S18" s="14" t="n">
        <v>34600</v>
      </c>
      <c r="T18" s="14" t="n">
        <v>25950</v>
      </c>
    </row>
    <row collapsed="false" customFormat="false" customHeight="false" hidden="false" ht="15" outlineLevel="0" r="19">
      <c r="A19" s="17" t="n">
        <v>2</v>
      </c>
      <c r="B19" s="18" t="s">
        <v>30</v>
      </c>
      <c r="C19" s="19" t="n">
        <f aca="false">436.9+D19</f>
        <v>507.7</v>
      </c>
      <c r="D19" s="19" t="n">
        <v>70.8</v>
      </c>
      <c r="E19" s="19" t="n">
        <f aca="false">C19</f>
        <v>507.7</v>
      </c>
      <c r="F19" s="20" t="n">
        <f aca="false">E19*G19</f>
        <v>17566420</v>
      </c>
      <c r="G19" s="14" t="n">
        <v>34600</v>
      </c>
      <c r="H19" s="14" t="n">
        <v>0</v>
      </c>
      <c r="I19" s="14" t="n">
        <v>0</v>
      </c>
      <c r="J19" s="14" t="n">
        <v>0</v>
      </c>
      <c r="K19" s="14" t="n">
        <v>0</v>
      </c>
      <c r="L19" s="14" t="n">
        <v>0</v>
      </c>
      <c r="M19" s="14" t="n">
        <v>0</v>
      </c>
      <c r="N19" s="14" t="n">
        <v>0</v>
      </c>
      <c r="O19" s="14" t="n">
        <v>0</v>
      </c>
      <c r="P19" s="14" t="n">
        <v>0</v>
      </c>
      <c r="Q19" s="20" t="n">
        <f aca="false">F19</f>
        <v>17566420</v>
      </c>
      <c r="R19" s="14" t="n">
        <v>0</v>
      </c>
      <c r="S19" s="14" t="n">
        <v>34600</v>
      </c>
      <c r="T19" s="14" t="n">
        <v>25950</v>
      </c>
    </row>
    <row collapsed="false" customFormat="false" customHeight="false" hidden="false" ht="15" outlineLevel="0" r="20">
      <c r="A20" s="17" t="n">
        <v>3</v>
      </c>
      <c r="B20" s="18" t="s">
        <v>31</v>
      </c>
      <c r="C20" s="19" t="n">
        <f aca="false">159.8+D20</f>
        <v>232.2</v>
      </c>
      <c r="D20" s="19" t="n">
        <v>72.4</v>
      </c>
      <c r="E20" s="19" t="n">
        <f aca="false">C20</f>
        <v>232.2</v>
      </c>
      <c r="F20" s="20" t="n">
        <f aca="false">E20*G20</f>
        <v>8034120</v>
      </c>
      <c r="G20" s="14" t="n">
        <v>34600</v>
      </c>
      <c r="H20" s="14" t="n">
        <v>0</v>
      </c>
      <c r="I20" s="14" t="n">
        <v>0</v>
      </c>
      <c r="J20" s="14" t="n">
        <v>0</v>
      </c>
      <c r="K20" s="14" t="n">
        <v>0</v>
      </c>
      <c r="L20" s="14" t="n">
        <v>0</v>
      </c>
      <c r="M20" s="14" t="n">
        <v>0</v>
      </c>
      <c r="N20" s="14" t="n">
        <v>0</v>
      </c>
      <c r="O20" s="14" t="n">
        <v>0</v>
      </c>
      <c r="P20" s="14" t="n">
        <v>0</v>
      </c>
      <c r="Q20" s="20" t="n">
        <f aca="false">F20</f>
        <v>8034120</v>
      </c>
      <c r="R20" s="14" t="n">
        <v>0</v>
      </c>
      <c r="S20" s="14" t="n">
        <v>34600</v>
      </c>
      <c r="T20" s="14" t="n">
        <v>25950</v>
      </c>
    </row>
    <row collapsed="false" customFormat="false" customHeight="false" hidden="false" ht="15" outlineLevel="0" r="21">
      <c r="A21" s="17" t="n">
        <v>4</v>
      </c>
      <c r="B21" s="18" t="s">
        <v>32</v>
      </c>
      <c r="C21" s="19" t="n">
        <v>74.7</v>
      </c>
      <c r="D21" s="19" t="n">
        <v>0</v>
      </c>
      <c r="E21" s="19" t="n">
        <f aca="false">C21</f>
        <v>74.7</v>
      </c>
      <c r="F21" s="20" t="n">
        <f aca="false">E21*G21</f>
        <v>2584620</v>
      </c>
      <c r="G21" s="14" t="n">
        <v>34600</v>
      </c>
      <c r="H21" s="14" t="n">
        <v>0</v>
      </c>
      <c r="I21" s="14" t="n">
        <v>0</v>
      </c>
      <c r="J21" s="14" t="n">
        <v>0</v>
      </c>
      <c r="K21" s="14" t="n">
        <v>0</v>
      </c>
      <c r="L21" s="14" t="n">
        <v>0</v>
      </c>
      <c r="M21" s="14" t="n">
        <v>0</v>
      </c>
      <c r="N21" s="14" t="n">
        <v>0</v>
      </c>
      <c r="O21" s="14" t="n">
        <v>0</v>
      </c>
      <c r="P21" s="14" t="n">
        <v>0</v>
      </c>
      <c r="Q21" s="20" t="n">
        <f aca="false">F21</f>
        <v>2584620</v>
      </c>
      <c r="R21" s="14" t="n">
        <v>0</v>
      </c>
      <c r="S21" s="14" t="n">
        <v>34600</v>
      </c>
      <c r="T21" s="14" t="n">
        <v>25950</v>
      </c>
    </row>
    <row collapsed="false" customFormat="false" customHeight="false" hidden="false" ht="15" outlineLevel="0" r="22">
      <c r="A22" s="17" t="n">
        <v>5</v>
      </c>
      <c r="B22" s="18" t="s">
        <v>33</v>
      </c>
      <c r="C22" s="19" t="n">
        <f aca="false">152+D22</f>
        <v>213.6</v>
      </c>
      <c r="D22" s="19" t="n">
        <v>61.6</v>
      </c>
      <c r="E22" s="19" t="n">
        <f aca="false">C22</f>
        <v>213.6</v>
      </c>
      <c r="F22" s="20" t="n">
        <f aca="false">E22*G22</f>
        <v>7390560</v>
      </c>
      <c r="G22" s="14" t="n">
        <v>34600</v>
      </c>
      <c r="H22" s="14" t="n">
        <v>0</v>
      </c>
      <c r="I22" s="14" t="n">
        <v>0</v>
      </c>
      <c r="J22" s="14" t="n">
        <v>0</v>
      </c>
      <c r="K22" s="14" t="n">
        <v>0</v>
      </c>
      <c r="L22" s="14" t="n">
        <v>0</v>
      </c>
      <c r="M22" s="14" t="n">
        <v>0</v>
      </c>
      <c r="N22" s="14" t="n">
        <v>0</v>
      </c>
      <c r="O22" s="14" t="n">
        <v>0</v>
      </c>
      <c r="P22" s="14" t="n">
        <v>0</v>
      </c>
      <c r="Q22" s="20" t="n">
        <f aca="false">F22</f>
        <v>7390560</v>
      </c>
      <c r="R22" s="14" t="n">
        <v>0</v>
      </c>
      <c r="S22" s="14" t="n">
        <v>34600</v>
      </c>
      <c r="T22" s="14" t="n">
        <v>25950</v>
      </c>
    </row>
    <row collapsed="false" customFormat="false" customHeight="false" hidden="false" ht="15" outlineLevel="0" r="23">
      <c r="A23" s="17" t="n">
        <v>6</v>
      </c>
      <c r="B23" s="18" t="s">
        <v>34</v>
      </c>
      <c r="C23" s="19" t="n">
        <f aca="false">781.68+D23</f>
        <v>808.78</v>
      </c>
      <c r="D23" s="19" t="n">
        <v>27.1</v>
      </c>
      <c r="E23" s="19" t="n">
        <f aca="false">C23</f>
        <v>808.78</v>
      </c>
      <c r="F23" s="20" t="n">
        <f aca="false">E23*G23</f>
        <v>27983788</v>
      </c>
      <c r="G23" s="14" t="n">
        <v>34600</v>
      </c>
      <c r="H23" s="14" t="n">
        <v>0</v>
      </c>
      <c r="I23" s="14" t="n">
        <v>0</v>
      </c>
      <c r="J23" s="14" t="n">
        <v>0</v>
      </c>
      <c r="K23" s="14" t="n">
        <v>0</v>
      </c>
      <c r="L23" s="14" t="n">
        <v>0</v>
      </c>
      <c r="M23" s="14" t="n">
        <v>0</v>
      </c>
      <c r="N23" s="14" t="n">
        <v>0</v>
      </c>
      <c r="O23" s="14" t="n">
        <v>0</v>
      </c>
      <c r="P23" s="14" t="n">
        <v>0</v>
      </c>
      <c r="Q23" s="20" t="n">
        <f aca="false">F23</f>
        <v>27983788</v>
      </c>
      <c r="R23" s="14" t="n">
        <v>0</v>
      </c>
      <c r="S23" s="14" t="n">
        <v>34600</v>
      </c>
      <c r="T23" s="14" t="n">
        <v>25950</v>
      </c>
    </row>
    <row collapsed="false" customFormat="false" customHeight="false" hidden="false" ht="15" outlineLevel="0" r="24">
      <c r="A24" s="17" t="n">
        <v>7</v>
      </c>
      <c r="B24" s="18" t="s">
        <v>35</v>
      </c>
      <c r="C24" s="19" t="n">
        <f aca="false">406+D24</f>
        <v>609.7</v>
      </c>
      <c r="D24" s="19" t="n">
        <v>203.7</v>
      </c>
      <c r="E24" s="19" t="n">
        <f aca="false">C24</f>
        <v>609.7</v>
      </c>
      <c r="F24" s="20" t="n">
        <f aca="false">E24*G24</f>
        <v>21095620</v>
      </c>
      <c r="G24" s="14" t="n">
        <v>34600</v>
      </c>
      <c r="H24" s="14" t="n">
        <v>0</v>
      </c>
      <c r="I24" s="14" t="n">
        <v>0</v>
      </c>
      <c r="J24" s="14" t="n">
        <v>0</v>
      </c>
      <c r="K24" s="14" t="n">
        <v>0</v>
      </c>
      <c r="L24" s="14" t="n">
        <v>0</v>
      </c>
      <c r="M24" s="14" t="n">
        <v>0</v>
      </c>
      <c r="N24" s="14" t="n">
        <v>0</v>
      </c>
      <c r="O24" s="14" t="n">
        <v>0</v>
      </c>
      <c r="P24" s="14" t="n">
        <v>0</v>
      </c>
      <c r="Q24" s="20" t="n">
        <f aca="false">F24</f>
        <v>21095620</v>
      </c>
      <c r="R24" s="14" t="n">
        <v>0</v>
      </c>
      <c r="S24" s="14" t="n">
        <v>34600</v>
      </c>
      <c r="T24" s="14" t="n">
        <v>25950</v>
      </c>
    </row>
    <row collapsed="false" customFormat="false" customHeight="false" hidden="false" ht="15" outlineLevel="0" r="25">
      <c r="A25" s="17" t="n">
        <v>8</v>
      </c>
      <c r="B25" s="18" t="s">
        <v>36</v>
      </c>
      <c r="C25" s="19" t="n">
        <f aca="false">323.4+D25</f>
        <v>459.9</v>
      </c>
      <c r="D25" s="19" t="n">
        <v>136.5</v>
      </c>
      <c r="E25" s="19" t="n">
        <f aca="false">C25</f>
        <v>459.9</v>
      </c>
      <c r="F25" s="20" t="n">
        <f aca="false">E25*G25</f>
        <v>15912540</v>
      </c>
      <c r="G25" s="14" t="n">
        <v>34600</v>
      </c>
      <c r="H25" s="14" t="n">
        <v>0</v>
      </c>
      <c r="I25" s="14" t="n">
        <v>0</v>
      </c>
      <c r="J25" s="14" t="n">
        <v>0</v>
      </c>
      <c r="K25" s="14" t="n">
        <v>0</v>
      </c>
      <c r="L25" s="14" t="n">
        <v>0</v>
      </c>
      <c r="M25" s="14" t="n">
        <v>0</v>
      </c>
      <c r="N25" s="14" t="n">
        <v>0</v>
      </c>
      <c r="O25" s="14" t="n">
        <v>0</v>
      </c>
      <c r="P25" s="14" t="n">
        <v>0</v>
      </c>
      <c r="Q25" s="20" t="n">
        <f aca="false">F25</f>
        <v>15912540</v>
      </c>
      <c r="R25" s="14" t="n">
        <v>0</v>
      </c>
      <c r="S25" s="14" t="n">
        <v>34600</v>
      </c>
      <c r="T25" s="14" t="n">
        <v>25950</v>
      </c>
    </row>
    <row collapsed="false" customFormat="false" customHeight="false" hidden="false" ht="15" outlineLevel="0" r="26">
      <c r="A26" s="17" t="n">
        <v>9</v>
      </c>
      <c r="B26" s="18" t="s">
        <v>37</v>
      </c>
      <c r="C26" s="19" t="n">
        <f aca="false">288.1+D26</f>
        <v>326.2</v>
      </c>
      <c r="D26" s="19" t="n">
        <v>38.1</v>
      </c>
      <c r="E26" s="19" t="n">
        <f aca="false">C26</f>
        <v>326.2</v>
      </c>
      <c r="F26" s="20" t="n">
        <f aca="false">E26*G26</f>
        <v>11286520</v>
      </c>
      <c r="G26" s="14" t="n">
        <v>34600</v>
      </c>
      <c r="H26" s="14" t="n">
        <v>0</v>
      </c>
      <c r="I26" s="14" t="n">
        <v>0</v>
      </c>
      <c r="J26" s="14" t="n">
        <v>0</v>
      </c>
      <c r="K26" s="14" t="n">
        <v>0</v>
      </c>
      <c r="L26" s="14" t="n">
        <v>0</v>
      </c>
      <c r="M26" s="14" t="n">
        <v>0</v>
      </c>
      <c r="N26" s="14" t="n">
        <v>0</v>
      </c>
      <c r="O26" s="14" t="n">
        <v>0</v>
      </c>
      <c r="P26" s="14" t="n">
        <v>0</v>
      </c>
      <c r="Q26" s="20" t="n">
        <f aca="false">F26</f>
        <v>11286520</v>
      </c>
      <c r="R26" s="14" t="n">
        <v>0</v>
      </c>
      <c r="S26" s="14" t="n">
        <v>34600</v>
      </c>
      <c r="T26" s="14" t="n">
        <v>25950</v>
      </c>
    </row>
    <row collapsed="false" customFormat="false" customHeight="false" hidden="false" ht="15" outlineLevel="0" r="27">
      <c r="A27" s="17" t="n">
        <v>10</v>
      </c>
      <c r="B27" s="18" t="s">
        <v>38</v>
      </c>
      <c r="C27" s="19" t="n">
        <f aca="false">172.81+D27</f>
        <v>513.81</v>
      </c>
      <c r="D27" s="19" t="n">
        <v>341</v>
      </c>
      <c r="E27" s="19" t="n">
        <f aca="false">C27</f>
        <v>513.81</v>
      </c>
      <c r="F27" s="20" t="n">
        <f aca="false">E27*G27</f>
        <v>17777826</v>
      </c>
      <c r="G27" s="14" t="n">
        <v>34600</v>
      </c>
      <c r="H27" s="14" t="n">
        <v>0</v>
      </c>
      <c r="I27" s="14" t="n">
        <v>0</v>
      </c>
      <c r="J27" s="14" t="n">
        <v>0</v>
      </c>
      <c r="K27" s="14" t="n">
        <v>0</v>
      </c>
      <c r="L27" s="14" t="n">
        <v>0</v>
      </c>
      <c r="M27" s="14" t="n">
        <v>0</v>
      </c>
      <c r="N27" s="14" t="n">
        <v>0</v>
      </c>
      <c r="O27" s="14" t="n">
        <v>0</v>
      </c>
      <c r="P27" s="14" t="n">
        <v>0</v>
      </c>
      <c r="Q27" s="20" t="n">
        <f aca="false">F27</f>
        <v>17777826</v>
      </c>
      <c r="R27" s="14" t="n">
        <v>0</v>
      </c>
      <c r="S27" s="14" t="n">
        <v>34600</v>
      </c>
      <c r="T27" s="14" t="n">
        <v>25950</v>
      </c>
    </row>
    <row collapsed="false" customFormat="false" customHeight="false" hidden="false" ht="15" outlineLevel="0" r="28">
      <c r="A28" s="17" t="n">
        <v>11</v>
      </c>
      <c r="B28" s="18" t="s">
        <v>39</v>
      </c>
      <c r="C28" s="19" t="n">
        <f aca="false">311.59+D28</f>
        <v>501.29</v>
      </c>
      <c r="D28" s="19" t="n">
        <v>189.7</v>
      </c>
      <c r="E28" s="19" t="n">
        <f aca="false">C28</f>
        <v>501.29</v>
      </c>
      <c r="F28" s="20" t="n">
        <f aca="false">E28*G28</f>
        <v>17344634</v>
      </c>
      <c r="G28" s="14" t="n">
        <v>34600</v>
      </c>
      <c r="H28" s="14" t="n">
        <v>0</v>
      </c>
      <c r="I28" s="14" t="n">
        <v>0</v>
      </c>
      <c r="J28" s="14" t="n">
        <v>0</v>
      </c>
      <c r="K28" s="14" t="n">
        <v>0</v>
      </c>
      <c r="L28" s="14" t="n">
        <v>0</v>
      </c>
      <c r="M28" s="14" t="n">
        <v>0</v>
      </c>
      <c r="N28" s="14" t="n">
        <v>0</v>
      </c>
      <c r="O28" s="14" t="n">
        <v>0</v>
      </c>
      <c r="P28" s="14" t="n">
        <v>0</v>
      </c>
      <c r="Q28" s="20" t="n">
        <f aca="false">F28</f>
        <v>17344634</v>
      </c>
      <c r="R28" s="14" t="n">
        <v>0</v>
      </c>
      <c r="S28" s="14" t="n">
        <v>34600</v>
      </c>
      <c r="T28" s="14" t="n">
        <v>25950</v>
      </c>
    </row>
    <row collapsed="false" customFormat="false" customHeight="false" hidden="false" ht="15" outlineLevel="0" r="29">
      <c r="A29" s="17" t="n">
        <v>12</v>
      </c>
      <c r="B29" s="18" t="s">
        <v>40</v>
      </c>
      <c r="C29" s="19" t="n">
        <f aca="false">95+D29</f>
        <v>419.5</v>
      </c>
      <c r="D29" s="19" t="n">
        <v>324.5</v>
      </c>
      <c r="E29" s="19" t="n">
        <f aca="false">C29</f>
        <v>419.5</v>
      </c>
      <c r="F29" s="20" t="n">
        <f aca="false">E29*G29</f>
        <v>14514700</v>
      </c>
      <c r="G29" s="14" t="n">
        <v>34600</v>
      </c>
      <c r="H29" s="14" t="n">
        <v>0</v>
      </c>
      <c r="I29" s="14" t="n">
        <v>0</v>
      </c>
      <c r="J29" s="14" t="n">
        <v>0</v>
      </c>
      <c r="K29" s="14" t="n">
        <v>0</v>
      </c>
      <c r="L29" s="14" t="n">
        <v>0</v>
      </c>
      <c r="M29" s="14" t="n">
        <v>0</v>
      </c>
      <c r="N29" s="14" t="n">
        <v>0</v>
      </c>
      <c r="O29" s="14" t="n">
        <v>0</v>
      </c>
      <c r="P29" s="14" t="n">
        <v>0</v>
      </c>
      <c r="Q29" s="20" t="n">
        <f aca="false">F29</f>
        <v>14514700</v>
      </c>
      <c r="R29" s="14" t="n">
        <v>0</v>
      </c>
      <c r="S29" s="14" t="n">
        <v>34600</v>
      </c>
      <c r="T29" s="14" t="n">
        <v>25950</v>
      </c>
    </row>
    <row collapsed="false" customFormat="false" customHeight="false" hidden="false" ht="15" outlineLevel="0" r="30">
      <c r="A30" s="17" t="n">
        <v>13</v>
      </c>
      <c r="B30" s="18" t="s">
        <v>41</v>
      </c>
      <c r="C30" s="19" t="n">
        <f aca="false">148.5+D30</f>
        <v>183.3</v>
      </c>
      <c r="D30" s="19" t="n">
        <v>34.8</v>
      </c>
      <c r="E30" s="19" t="n">
        <f aca="false">C30</f>
        <v>183.3</v>
      </c>
      <c r="F30" s="20" t="n">
        <f aca="false">E30*G30</f>
        <v>6342180</v>
      </c>
      <c r="G30" s="14" t="n">
        <v>34600</v>
      </c>
      <c r="H30" s="14" t="n">
        <v>0</v>
      </c>
      <c r="I30" s="14" t="n">
        <v>0</v>
      </c>
      <c r="J30" s="14" t="n">
        <v>0</v>
      </c>
      <c r="K30" s="14" t="n">
        <v>0</v>
      </c>
      <c r="L30" s="14" t="n">
        <v>0</v>
      </c>
      <c r="M30" s="14" t="n">
        <v>0</v>
      </c>
      <c r="N30" s="14" t="n">
        <v>0</v>
      </c>
      <c r="O30" s="14" t="n">
        <v>0</v>
      </c>
      <c r="P30" s="14" t="n">
        <v>0</v>
      </c>
      <c r="Q30" s="20" t="n">
        <f aca="false">F30</f>
        <v>6342180</v>
      </c>
      <c r="R30" s="14" t="n">
        <v>0</v>
      </c>
      <c r="S30" s="14" t="n">
        <v>34600</v>
      </c>
      <c r="T30" s="14" t="n">
        <v>25950</v>
      </c>
    </row>
    <row collapsed="false" customFormat="false" customHeight="false" hidden="false" ht="15" outlineLevel="0" r="31">
      <c r="A31" s="17" t="n">
        <v>14</v>
      </c>
      <c r="B31" s="18" t="s">
        <v>42</v>
      </c>
      <c r="C31" s="19" t="n">
        <f aca="false">363.3+D31</f>
        <v>416</v>
      </c>
      <c r="D31" s="19" t="n">
        <v>52.7</v>
      </c>
      <c r="E31" s="19" t="n">
        <f aca="false">C31</f>
        <v>416</v>
      </c>
      <c r="F31" s="20" t="n">
        <f aca="false">E31*G31</f>
        <v>14393600</v>
      </c>
      <c r="G31" s="14" t="n">
        <v>34600</v>
      </c>
      <c r="H31" s="14" t="n">
        <v>0</v>
      </c>
      <c r="I31" s="14" t="n">
        <v>0</v>
      </c>
      <c r="J31" s="14" t="n">
        <v>0</v>
      </c>
      <c r="K31" s="14" t="n">
        <v>0</v>
      </c>
      <c r="L31" s="14" t="n">
        <v>0</v>
      </c>
      <c r="M31" s="14" t="n">
        <v>0</v>
      </c>
      <c r="N31" s="14" t="n">
        <v>0</v>
      </c>
      <c r="O31" s="14" t="n">
        <v>0</v>
      </c>
      <c r="P31" s="14" t="n">
        <v>0</v>
      </c>
      <c r="Q31" s="20" t="n">
        <f aca="false">F31</f>
        <v>14393600</v>
      </c>
      <c r="R31" s="14" t="n">
        <v>0</v>
      </c>
      <c r="S31" s="14" t="n">
        <v>34600</v>
      </c>
      <c r="T31" s="14" t="n">
        <v>25950</v>
      </c>
    </row>
    <row collapsed="false" customFormat="false" customHeight="false" hidden="false" ht="15" outlineLevel="0" r="32">
      <c r="A32" s="17" t="n">
        <v>15</v>
      </c>
      <c r="B32" s="18" t="s">
        <v>43</v>
      </c>
      <c r="C32" s="19" t="n">
        <f aca="false">60.6+D32</f>
        <v>91.5</v>
      </c>
      <c r="D32" s="19" t="n">
        <v>30.9</v>
      </c>
      <c r="E32" s="19" t="n">
        <f aca="false">C32</f>
        <v>91.5</v>
      </c>
      <c r="F32" s="20" t="n">
        <f aca="false">E32*G32</f>
        <v>3165900</v>
      </c>
      <c r="G32" s="14" t="n">
        <v>34600</v>
      </c>
      <c r="H32" s="14" t="n">
        <v>0</v>
      </c>
      <c r="I32" s="14" t="n">
        <v>0</v>
      </c>
      <c r="J32" s="14" t="n">
        <v>0</v>
      </c>
      <c r="K32" s="14" t="n">
        <v>0</v>
      </c>
      <c r="L32" s="14" t="n">
        <v>0</v>
      </c>
      <c r="M32" s="14" t="n">
        <v>0</v>
      </c>
      <c r="N32" s="14" t="n">
        <v>0</v>
      </c>
      <c r="O32" s="14" t="n">
        <v>0</v>
      </c>
      <c r="P32" s="14" t="n">
        <v>0</v>
      </c>
      <c r="Q32" s="20" t="n">
        <f aca="false">F32</f>
        <v>3165900</v>
      </c>
      <c r="R32" s="14" t="n">
        <v>0</v>
      </c>
      <c r="S32" s="14" t="n">
        <v>34600</v>
      </c>
      <c r="T32" s="14" t="n">
        <v>25950</v>
      </c>
    </row>
    <row collapsed="false" customFormat="false" customHeight="false" hidden="false" ht="15" outlineLevel="0" r="33">
      <c r="A33" s="17" t="n">
        <v>16</v>
      </c>
      <c r="B33" s="18" t="s">
        <v>44</v>
      </c>
      <c r="C33" s="19" t="n">
        <v>96.5</v>
      </c>
      <c r="D33" s="19" t="n">
        <v>0</v>
      </c>
      <c r="E33" s="19" t="n">
        <f aca="false">C33</f>
        <v>96.5</v>
      </c>
      <c r="F33" s="20" t="n">
        <f aca="false">E33*G33</f>
        <v>3338900</v>
      </c>
      <c r="G33" s="14" t="n">
        <v>34600</v>
      </c>
      <c r="H33" s="14" t="n">
        <v>0</v>
      </c>
      <c r="I33" s="14" t="n">
        <v>0</v>
      </c>
      <c r="J33" s="14" t="n">
        <v>0</v>
      </c>
      <c r="K33" s="14" t="n">
        <v>0</v>
      </c>
      <c r="L33" s="14" t="n">
        <v>0</v>
      </c>
      <c r="M33" s="14" t="n">
        <v>0</v>
      </c>
      <c r="N33" s="14" t="n">
        <v>0</v>
      </c>
      <c r="O33" s="14" t="n">
        <v>0</v>
      </c>
      <c r="P33" s="14" t="n">
        <v>0</v>
      </c>
      <c r="Q33" s="20" t="n">
        <f aca="false">F33</f>
        <v>3338900</v>
      </c>
      <c r="R33" s="14" t="n">
        <v>0</v>
      </c>
      <c r="S33" s="14" t="n">
        <v>34600</v>
      </c>
      <c r="T33" s="14" t="n">
        <v>25950</v>
      </c>
    </row>
    <row collapsed="false" customFormat="false" customHeight="false" hidden="false" ht="15" outlineLevel="0" r="34">
      <c r="A34" s="17" t="n">
        <v>17</v>
      </c>
      <c r="B34" s="18" t="s">
        <v>45</v>
      </c>
      <c r="C34" s="19" t="n">
        <f aca="false">240.8+D34</f>
        <v>281.8</v>
      </c>
      <c r="D34" s="19" t="n">
        <v>41</v>
      </c>
      <c r="E34" s="19" t="n">
        <f aca="false">C34</f>
        <v>281.8</v>
      </c>
      <c r="F34" s="20" t="n">
        <f aca="false">E34*G34</f>
        <v>9750280</v>
      </c>
      <c r="G34" s="14" t="n">
        <v>34600</v>
      </c>
      <c r="H34" s="14" t="n">
        <v>0</v>
      </c>
      <c r="I34" s="14" t="n">
        <v>0</v>
      </c>
      <c r="J34" s="14" t="n">
        <v>0</v>
      </c>
      <c r="K34" s="14" t="n">
        <v>0</v>
      </c>
      <c r="L34" s="14" t="n">
        <v>0</v>
      </c>
      <c r="M34" s="14" t="n">
        <v>0</v>
      </c>
      <c r="N34" s="14" t="n">
        <v>0</v>
      </c>
      <c r="O34" s="14" t="n">
        <v>0</v>
      </c>
      <c r="P34" s="14" t="n">
        <v>0</v>
      </c>
      <c r="Q34" s="20" t="n">
        <f aca="false">F34</f>
        <v>9750280</v>
      </c>
      <c r="R34" s="14" t="n">
        <v>0</v>
      </c>
      <c r="S34" s="14" t="n">
        <v>34600</v>
      </c>
      <c r="T34" s="14" t="n">
        <v>25950</v>
      </c>
    </row>
    <row collapsed="false" customFormat="false" customHeight="false" hidden="false" ht="15" outlineLevel="0" r="35">
      <c r="A35" s="17" t="n">
        <v>18</v>
      </c>
      <c r="B35" s="18" t="s">
        <v>46</v>
      </c>
      <c r="C35" s="19" t="n">
        <f aca="false">262.4+D35</f>
        <v>285.7</v>
      </c>
      <c r="D35" s="19" t="n">
        <v>23.3</v>
      </c>
      <c r="E35" s="19" t="n">
        <f aca="false">C35</f>
        <v>285.7</v>
      </c>
      <c r="F35" s="20" t="n">
        <f aca="false">E35*G35</f>
        <v>9885220</v>
      </c>
      <c r="G35" s="14" t="n">
        <v>34600</v>
      </c>
      <c r="H35" s="14" t="n">
        <v>0</v>
      </c>
      <c r="I35" s="14" t="n">
        <v>0</v>
      </c>
      <c r="J35" s="14" t="n">
        <v>0</v>
      </c>
      <c r="K35" s="14" t="n">
        <v>0</v>
      </c>
      <c r="L35" s="14" t="n">
        <v>0</v>
      </c>
      <c r="M35" s="14" t="n">
        <v>0</v>
      </c>
      <c r="N35" s="14" t="n">
        <v>0</v>
      </c>
      <c r="O35" s="14" t="n">
        <v>0</v>
      </c>
      <c r="P35" s="14" t="n">
        <v>0</v>
      </c>
      <c r="Q35" s="20" t="n">
        <f aca="false">F35</f>
        <v>9885220</v>
      </c>
      <c r="R35" s="14" t="n">
        <v>0</v>
      </c>
      <c r="S35" s="14" t="n">
        <v>34600</v>
      </c>
      <c r="T35" s="14" t="n">
        <v>25950</v>
      </c>
    </row>
    <row collapsed="false" customFormat="true" customHeight="true" hidden="false" ht="15" outlineLevel="0" r="36" s="15">
      <c r="A36" s="21" t="s">
        <v>47</v>
      </c>
      <c r="B36" s="21"/>
      <c r="C36" s="12" t="n">
        <f aca="false">SUM(C37:C48)</f>
        <v>3120.21</v>
      </c>
      <c r="D36" s="12" t="n">
        <f aca="false">SUM(D37:D48)</f>
        <v>230.8</v>
      </c>
      <c r="E36" s="12" t="n">
        <f aca="false">C36</f>
        <v>3120.21</v>
      </c>
      <c r="F36" s="13" t="n">
        <f aca="false">SUM(F37:F48)</f>
        <v>107959266</v>
      </c>
      <c r="G36" s="14" t="n">
        <v>34600</v>
      </c>
      <c r="H36" s="14" t="n">
        <v>0</v>
      </c>
      <c r="I36" s="14" t="n">
        <v>0</v>
      </c>
      <c r="J36" s="14" t="n">
        <v>0</v>
      </c>
      <c r="K36" s="14" t="n">
        <v>0</v>
      </c>
      <c r="L36" s="14" t="n">
        <v>0</v>
      </c>
      <c r="M36" s="14" t="n">
        <v>0</v>
      </c>
      <c r="N36" s="14" t="n">
        <v>0</v>
      </c>
      <c r="O36" s="14" t="n">
        <v>0</v>
      </c>
      <c r="P36" s="14" t="n">
        <v>0</v>
      </c>
      <c r="Q36" s="13" t="n">
        <f aca="false">F36</f>
        <v>107959266</v>
      </c>
      <c r="R36" s="14" t="n">
        <v>0</v>
      </c>
      <c r="S36" s="14" t="n">
        <v>34600</v>
      </c>
      <c r="T36" s="14" t="n">
        <v>25950</v>
      </c>
    </row>
    <row collapsed="false" customFormat="false" customHeight="false" hidden="false" ht="15" outlineLevel="0" r="37">
      <c r="A37" s="22" t="n">
        <v>19</v>
      </c>
      <c r="B37" s="18" t="s">
        <v>48</v>
      </c>
      <c r="C37" s="19" t="n">
        <v>625.46</v>
      </c>
      <c r="D37" s="19" t="n">
        <v>0</v>
      </c>
      <c r="E37" s="19" t="n">
        <f aca="false">C37</f>
        <v>625.46</v>
      </c>
      <c r="F37" s="20" t="n">
        <f aca="false">E37*G37</f>
        <v>21640916</v>
      </c>
      <c r="G37" s="14" t="n">
        <v>34600</v>
      </c>
      <c r="H37" s="14" t="n">
        <v>0</v>
      </c>
      <c r="I37" s="14" t="n">
        <v>0</v>
      </c>
      <c r="J37" s="14" t="n">
        <v>0</v>
      </c>
      <c r="K37" s="14" t="n">
        <v>0</v>
      </c>
      <c r="L37" s="14" t="n">
        <v>0</v>
      </c>
      <c r="M37" s="14" t="n">
        <v>0</v>
      </c>
      <c r="N37" s="14" t="n">
        <v>0</v>
      </c>
      <c r="O37" s="14" t="n">
        <v>0</v>
      </c>
      <c r="P37" s="14" t="n">
        <v>0</v>
      </c>
      <c r="Q37" s="20" t="n">
        <f aca="false">F37</f>
        <v>21640916</v>
      </c>
      <c r="R37" s="14" t="n">
        <v>0</v>
      </c>
      <c r="S37" s="14" t="n">
        <v>34600</v>
      </c>
      <c r="T37" s="14" t="n">
        <v>25950</v>
      </c>
    </row>
    <row collapsed="false" customFormat="false" customHeight="false" hidden="false" ht="15" outlineLevel="0" r="38">
      <c r="A38" s="22" t="n">
        <v>20</v>
      </c>
      <c r="B38" s="18" t="s">
        <v>49</v>
      </c>
      <c r="C38" s="19" t="n">
        <v>112.7</v>
      </c>
      <c r="D38" s="19" t="n">
        <v>0</v>
      </c>
      <c r="E38" s="19" t="n">
        <f aca="false">C38</f>
        <v>112.7</v>
      </c>
      <c r="F38" s="20" t="n">
        <f aca="false">E38*G38</f>
        <v>3899420</v>
      </c>
      <c r="G38" s="14" t="n">
        <v>34600</v>
      </c>
      <c r="H38" s="14" t="n">
        <v>0</v>
      </c>
      <c r="I38" s="14" t="n">
        <v>0</v>
      </c>
      <c r="J38" s="14" t="n">
        <v>0</v>
      </c>
      <c r="K38" s="14" t="n">
        <v>0</v>
      </c>
      <c r="L38" s="14" t="n">
        <v>0</v>
      </c>
      <c r="M38" s="14" t="n">
        <v>0</v>
      </c>
      <c r="N38" s="14" t="n">
        <v>0</v>
      </c>
      <c r="O38" s="14" t="n">
        <v>0</v>
      </c>
      <c r="P38" s="14" t="n">
        <v>0</v>
      </c>
      <c r="Q38" s="20" t="n">
        <f aca="false">F38</f>
        <v>3899420</v>
      </c>
      <c r="R38" s="14" t="n">
        <v>0</v>
      </c>
      <c r="S38" s="14" t="n">
        <v>34600</v>
      </c>
      <c r="T38" s="14" t="n">
        <v>25950</v>
      </c>
    </row>
    <row collapsed="false" customFormat="false" customHeight="false" hidden="false" ht="15" outlineLevel="0" r="39">
      <c r="A39" s="22" t="n">
        <v>21</v>
      </c>
      <c r="B39" s="18" t="s">
        <v>50</v>
      </c>
      <c r="C39" s="19" t="n">
        <v>444.75</v>
      </c>
      <c r="D39" s="19" t="n">
        <v>0</v>
      </c>
      <c r="E39" s="19" t="n">
        <f aca="false">C39</f>
        <v>444.75</v>
      </c>
      <c r="F39" s="20" t="n">
        <f aca="false">E39*G39</f>
        <v>15388350</v>
      </c>
      <c r="G39" s="14" t="n">
        <v>34600</v>
      </c>
      <c r="H39" s="14" t="n">
        <v>0</v>
      </c>
      <c r="I39" s="14" t="n">
        <v>0</v>
      </c>
      <c r="J39" s="14" t="n">
        <v>0</v>
      </c>
      <c r="K39" s="14" t="n">
        <v>0</v>
      </c>
      <c r="L39" s="14" t="n">
        <v>0</v>
      </c>
      <c r="M39" s="14" t="n">
        <v>0</v>
      </c>
      <c r="N39" s="14" t="n">
        <v>0</v>
      </c>
      <c r="O39" s="14" t="n">
        <v>0</v>
      </c>
      <c r="P39" s="14" t="n">
        <v>0</v>
      </c>
      <c r="Q39" s="20" t="n">
        <f aca="false">F39</f>
        <v>15388350</v>
      </c>
      <c r="R39" s="14" t="n">
        <v>0</v>
      </c>
      <c r="S39" s="14" t="n">
        <v>34600</v>
      </c>
      <c r="T39" s="14" t="n">
        <v>25950</v>
      </c>
    </row>
    <row collapsed="false" customFormat="false" customHeight="false" hidden="false" ht="15" outlineLevel="0" r="40">
      <c r="A40" s="22" t="n">
        <v>22</v>
      </c>
      <c r="B40" s="18" t="s">
        <v>51</v>
      </c>
      <c r="C40" s="19" t="n">
        <v>371.8</v>
      </c>
      <c r="D40" s="19" t="n">
        <v>0</v>
      </c>
      <c r="E40" s="19" t="n">
        <f aca="false">C40</f>
        <v>371.8</v>
      </c>
      <c r="F40" s="20" t="n">
        <f aca="false">E40*G40</f>
        <v>12864280</v>
      </c>
      <c r="G40" s="14" t="n">
        <v>34600</v>
      </c>
      <c r="H40" s="14" t="n">
        <v>0</v>
      </c>
      <c r="I40" s="14" t="n">
        <v>0</v>
      </c>
      <c r="J40" s="14" t="n">
        <v>0</v>
      </c>
      <c r="K40" s="14" t="n">
        <v>0</v>
      </c>
      <c r="L40" s="14" t="n">
        <v>0</v>
      </c>
      <c r="M40" s="14" t="n">
        <v>0</v>
      </c>
      <c r="N40" s="14" t="n">
        <v>0</v>
      </c>
      <c r="O40" s="14" t="n">
        <v>0</v>
      </c>
      <c r="P40" s="14" t="n">
        <v>0</v>
      </c>
      <c r="Q40" s="20" t="n">
        <f aca="false">F40</f>
        <v>12864280</v>
      </c>
      <c r="R40" s="14" t="n">
        <v>0</v>
      </c>
      <c r="S40" s="14" t="n">
        <v>34600</v>
      </c>
      <c r="T40" s="14" t="n">
        <v>25950</v>
      </c>
    </row>
    <row collapsed="false" customFormat="false" customHeight="false" hidden="false" ht="15" outlineLevel="0" r="41">
      <c r="A41" s="22" t="n">
        <v>23</v>
      </c>
      <c r="B41" s="18" t="s">
        <v>52</v>
      </c>
      <c r="C41" s="19" t="n">
        <v>367.6</v>
      </c>
      <c r="D41" s="19" t="n">
        <f aca="false">50.4+49.4</f>
        <v>99.8</v>
      </c>
      <c r="E41" s="19" t="n">
        <f aca="false">C41</f>
        <v>367.6</v>
      </c>
      <c r="F41" s="20" t="n">
        <f aca="false">E41*G41</f>
        <v>12718960</v>
      </c>
      <c r="G41" s="14" t="n">
        <v>34600</v>
      </c>
      <c r="H41" s="14" t="n">
        <v>0</v>
      </c>
      <c r="I41" s="14" t="n">
        <v>0</v>
      </c>
      <c r="J41" s="14" t="n">
        <v>0</v>
      </c>
      <c r="K41" s="14" t="n">
        <v>0</v>
      </c>
      <c r="L41" s="14" t="n">
        <v>0</v>
      </c>
      <c r="M41" s="14" t="n">
        <v>0</v>
      </c>
      <c r="N41" s="14" t="n">
        <v>0</v>
      </c>
      <c r="O41" s="14" t="n">
        <v>0</v>
      </c>
      <c r="P41" s="14" t="n">
        <v>0</v>
      </c>
      <c r="Q41" s="20" t="n">
        <f aca="false">F41</f>
        <v>12718960</v>
      </c>
      <c r="R41" s="14" t="n">
        <v>0</v>
      </c>
      <c r="S41" s="14" t="n">
        <v>34600</v>
      </c>
      <c r="T41" s="14" t="n">
        <v>25950</v>
      </c>
    </row>
    <row collapsed="false" customFormat="false" customHeight="false" hidden="false" ht="15" outlineLevel="0" r="42">
      <c r="A42" s="22" t="n">
        <v>24</v>
      </c>
      <c r="B42" s="18" t="s">
        <v>53</v>
      </c>
      <c r="C42" s="19" t="n">
        <v>125.4</v>
      </c>
      <c r="D42" s="19" t="n">
        <v>62</v>
      </c>
      <c r="E42" s="19" t="n">
        <f aca="false">C42</f>
        <v>125.4</v>
      </c>
      <c r="F42" s="20" t="n">
        <f aca="false">E42*G42</f>
        <v>4338840</v>
      </c>
      <c r="G42" s="14" t="n">
        <v>34600</v>
      </c>
      <c r="H42" s="14" t="n">
        <v>0</v>
      </c>
      <c r="I42" s="14" t="n">
        <v>0</v>
      </c>
      <c r="J42" s="14" t="n">
        <v>0</v>
      </c>
      <c r="K42" s="14" t="n">
        <v>0</v>
      </c>
      <c r="L42" s="14" t="n">
        <v>0</v>
      </c>
      <c r="M42" s="14" t="n">
        <v>0</v>
      </c>
      <c r="N42" s="14" t="n">
        <v>0</v>
      </c>
      <c r="O42" s="14" t="n">
        <v>0</v>
      </c>
      <c r="P42" s="14" t="n">
        <v>0</v>
      </c>
      <c r="Q42" s="20" t="n">
        <f aca="false">F42</f>
        <v>4338840</v>
      </c>
      <c r="R42" s="14" t="n">
        <v>0</v>
      </c>
      <c r="S42" s="14" t="n">
        <v>34600</v>
      </c>
      <c r="T42" s="14" t="n">
        <v>25950</v>
      </c>
    </row>
    <row collapsed="false" customFormat="false" customHeight="false" hidden="false" ht="15" outlineLevel="0" r="43">
      <c r="A43" s="22" t="n">
        <v>25</v>
      </c>
      <c r="B43" s="18" t="s">
        <v>54</v>
      </c>
      <c r="C43" s="19" t="n">
        <v>108.4</v>
      </c>
      <c r="D43" s="19" t="n">
        <v>0</v>
      </c>
      <c r="E43" s="19" t="n">
        <f aca="false">C43</f>
        <v>108.4</v>
      </c>
      <c r="F43" s="20" t="n">
        <f aca="false">E43*G43</f>
        <v>3750640</v>
      </c>
      <c r="G43" s="14" t="n">
        <v>34600</v>
      </c>
      <c r="H43" s="14" t="n">
        <v>0</v>
      </c>
      <c r="I43" s="14" t="n">
        <v>0</v>
      </c>
      <c r="J43" s="14" t="n">
        <v>0</v>
      </c>
      <c r="K43" s="14" t="n">
        <v>0</v>
      </c>
      <c r="L43" s="14" t="n">
        <v>0</v>
      </c>
      <c r="M43" s="14" t="n">
        <v>0</v>
      </c>
      <c r="N43" s="14" t="n">
        <v>0</v>
      </c>
      <c r="O43" s="14" t="n">
        <v>0</v>
      </c>
      <c r="P43" s="14" t="n">
        <v>0</v>
      </c>
      <c r="Q43" s="20" t="n">
        <f aca="false">F43</f>
        <v>3750640</v>
      </c>
      <c r="R43" s="14" t="n">
        <v>0</v>
      </c>
      <c r="S43" s="14" t="n">
        <v>34600</v>
      </c>
      <c r="T43" s="14" t="n">
        <v>25950</v>
      </c>
    </row>
    <row collapsed="false" customFormat="false" customHeight="false" hidden="false" ht="15" outlineLevel="0" r="44">
      <c r="A44" s="22" t="n">
        <v>26</v>
      </c>
      <c r="B44" s="18" t="s">
        <v>55</v>
      </c>
      <c r="C44" s="19" t="n">
        <v>116.9</v>
      </c>
      <c r="D44" s="19" t="n">
        <v>25.8</v>
      </c>
      <c r="E44" s="19" t="n">
        <f aca="false">C44</f>
        <v>116.9</v>
      </c>
      <c r="F44" s="20" t="n">
        <f aca="false">E44*G44</f>
        <v>4044740</v>
      </c>
      <c r="G44" s="14" t="n">
        <v>34600</v>
      </c>
      <c r="H44" s="14" t="n">
        <v>0</v>
      </c>
      <c r="I44" s="14" t="n">
        <v>0</v>
      </c>
      <c r="J44" s="14" t="n">
        <v>0</v>
      </c>
      <c r="K44" s="14" t="n">
        <v>0</v>
      </c>
      <c r="L44" s="14" t="n">
        <v>0</v>
      </c>
      <c r="M44" s="14" t="n">
        <v>0</v>
      </c>
      <c r="N44" s="14" t="n">
        <v>0</v>
      </c>
      <c r="O44" s="14" t="n">
        <v>0</v>
      </c>
      <c r="P44" s="14" t="n">
        <v>0</v>
      </c>
      <c r="Q44" s="20" t="n">
        <f aca="false">F44</f>
        <v>4044740</v>
      </c>
      <c r="R44" s="14" t="n">
        <v>0</v>
      </c>
      <c r="S44" s="14" t="n">
        <v>34600</v>
      </c>
      <c r="T44" s="14" t="n">
        <v>25950</v>
      </c>
    </row>
    <row collapsed="false" customFormat="false" customHeight="false" hidden="false" ht="15" outlineLevel="0" r="45">
      <c r="A45" s="22" t="n">
        <v>27</v>
      </c>
      <c r="B45" s="18" t="s">
        <v>56</v>
      </c>
      <c r="C45" s="19" t="n">
        <v>301.7</v>
      </c>
      <c r="D45" s="19" t="n">
        <v>0</v>
      </c>
      <c r="E45" s="19" t="n">
        <f aca="false">C45</f>
        <v>301.7</v>
      </c>
      <c r="F45" s="20" t="n">
        <f aca="false">E45*G45</f>
        <v>10438820</v>
      </c>
      <c r="G45" s="14" t="n">
        <v>34600</v>
      </c>
      <c r="H45" s="14" t="n">
        <v>0</v>
      </c>
      <c r="I45" s="14" t="n">
        <v>0</v>
      </c>
      <c r="J45" s="14" t="n">
        <v>0</v>
      </c>
      <c r="K45" s="14" t="n">
        <v>0</v>
      </c>
      <c r="L45" s="14" t="n">
        <v>0</v>
      </c>
      <c r="M45" s="14" t="n">
        <v>0</v>
      </c>
      <c r="N45" s="14" t="n">
        <v>0</v>
      </c>
      <c r="O45" s="14" t="n">
        <v>0</v>
      </c>
      <c r="P45" s="14" t="n">
        <v>0</v>
      </c>
      <c r="Q45" s="20" t="n">
        <f aca="false">F45</f>
        <v>10438820</v>
      </c>
      <c r="R45" s="14" t="n">
        <v>0</v>
      </c>
      <c r="S45" s="14" t="n">
        <v>34600</v>
      </c>
      <c r="T45" s="14" t="n">
        <v>25950</v>
      </c>
    </row>
    <row collapsed="false" customFormat="false" customHeight="false" hidden="false" ht="15" outlineLevel="0" r="46">
      <c r="A46" s="22" t="n">
        <v>28</v>
      </c>
      <c r="B46" s="18" t="s">
        <v>57</v>
      </c>
      <c r="C46" s="19" t="n">
        <v>319.9</v>
      </c>
      <c r="D46" s="19" t="n">
        <v>43.2</v>
      </c>
      <c r="E46" s="19" t="n">
        <f aca="false">C46</f>
        <v>319.9</v>
      </c>
      <c r="F46" s="20" t="n">
        <f aca="false">E46*G46</f>
        <v>11068540</v>
      </c>
      <c r="G46" s="14" t="n">
        <v>34600</v>
      </c>
      <c r="H46" s="14" t="n">
        <v>0</v>
      </c>
      <c r="I46" s="14" t="n">
        <v>0</v>
      </c>
      <c r="J46" s="14" t="n">
        <v>0</v>
      </c>
      <c r="K46" s="14" t="n">
        <v>0</v>
      </c>
      <c r="L46" s="14" t="n">
        <v>0</v>
      </c>
      <c r="M46" s="14" t="n">
        <v>0</v>
      </c>
      <c r="N46" s="14" t="n">
        <v>0</v>
      </c>
      <c r="O46" s="14" t="n">
        <v>0</v>
      </c>
      <c r="P46" s="14" t="n">
        <v>0</v>
      </c>
      <c r="Q46" s="20" t="n">
        <f aca="false">F46</f>
        <v>11068540</v>
      </c>
      <c r="R46" s="14" t="n">
        <v>0</v>
      </c>
      <c r="S46" s="14" t="n">
        <v>34600</v>
      </c>
      <c r="T46" s="14" t="n">
        <v>25950</v>
      </c>
    </row>
    <row collapsed="false" customFormat="false" customHeight="false" hidden="false" ht="15" outlineLevel="0" r="47">
      <c r="A47" s="22" t="n">
        <v>29</v>
      </c>
      <c r="B47" s="18" t="s">
        <v>58</v>
      </c>
      <c r="C47" s="19" t="n">
        <v>92.9</v>
      </c>
      <c r="D47" s="19" t="n">
        <v>0</v>
      </c>
      <c r="E47" s="19" t="n">
        <f aca="false">C47</f>
        <v>92.9</v>
      </c>
      <c r="F47" s="20" t="n">
        <f aca="false">E47*G47</f>
        <v>3214340</v>
      </c>
      <c r="G47" s="14" t="n">
        <v>34600</v>
      </c>
      <c r="H47" s="14" t="n">
        <v>0</v>
      </c>
      <c r="I47" s="14" t="n">
        <v>0</v>
      </c>
      <c r="J47" s="14" t="n">
        <v>0</v>
      </c>
      <c r="K47" s="14" t="n">
        <v>0</v>
      </c>
      <c r="L47" s="14" t="n">
        <v>0</v>
      </c>
      <c r="M47" s="14" t="n">
        <v>0</v>
      </c>
      <c r="N47" s="14" t="n">
        <v>0</v>
      </c>
      <c r="O47" s="14" t="n">
        <v>0</v>
      </c>
      <c r="P47" s="14" t="n">
        <v>0</v>
      </c>
      <c r="Q47" s="20" t="n">
        <f aca="false">F47</f>
        <v>3214340</v>
      </c>
      <c r="R47" s="14" t="n">
        <v>0</v>
      </c>
      <c r="S47" s="14" t="n">
        <v>34600</v>
      </c>
      <c r="T47" s="14" t="n">
        <v>25950</v>
      </c>
    </row>
    <row collapsed="false" customFormat="false" customHeight="false" hidden="false" ht="15" outlineLevel="0" r="48">
      <c r="A48" s="22" t="n">
        <v>30</v>
      </c>
      <c r="B48" s="18" t="s">
        <v>59</v>
      </c>
      <c r="C48" s="19" t="n">
        <v>132.7</v>
      </c>
      <c r="D48" s="19" t="n">
        <v>0</v>
      </c>
      <c r="E48" s="19" t="n">
        <f aca="false">C48</f>
        <v>132.7</v>
      </c>
      <c r="F48" s="20" t="n">
        <f aca="false">E48*G48</f>
        <v>4591420</v>
      </c>
      <c r="G48" s="14" t="n">
        <v>34600</v>
      </c>
      <c r="H48" s="14" t="n">
        <v>0</v>
      </c>
      <c r="I48" s="14" t="n">
        <v>0</v>
      </c>
      <c r="J48" s="14" t="n">
        <v>0</v>
      </c>
      <c r="K48" s="14" t="n">
        <v>0</v>
      </c>
      <c r="L48" s="14" t="n">
        <v>0</v>
      </c>
      <c r="M48" s="14" t="n">
        <v>0</v>
      </c>
      <c r="N48" s="14" t="n">
        <v>0</v>
      </c>
      <c r="O48" s="14" t="n">
        <v>0</v>
      </c>
      <c r="P48" s="14" t="n">
        <v>0</v>
      </c>
      <c r="Q48" s="20" t="n">
        <f aca="false">F48</f>
        <v>4591420</v>
      </c>
      <c r="R48" s="14" t="n">
        <v>0</v>
      </c>
      <c r="S48" s="14" t="n">
        <v>34600</v>
      </c>
      <c r="T48" s="14" t="n">
        <v>25950</v>
      </c>
    </row>
    <row collapsed="false" customFormat="true" customHeight="true" hidden="false" ht="15" outlineLevel="0" r="49" s="15">
      <c r="A49" s="21" t="s">
        <v>60</v>
      </c>
      <c r="B49" s="21"/>
      <c r="C49" s="12" t="n">
        <f aca="false">SUM(C50:C74)</f>
        <v>10358.4</v>
      </c>
      <c r="D49" s="12" t="n">
        <f aca="false">SUM(D50:D74)</f>
        <v>5952.2</v>
      </c>
      <c r="E49" s="12" t="n">
        <f aca="false">C49</f>
        <v>10358.4</v>
      </c>
      <c r="F49" s="13" t="n">
        <f aca="false">SUM(F50:F74)</f>
        <v>358400640</v>
      </c>
      <c r="G49" s="14" t="n">
        <v>34600</v>
      </c>
      <c r="H49" s="14" t="n">
        <v>0</v>
      </c>
      <c r="I49" s="14" t="n">
        <v>0</v>
      </c>
      <c r="J49" s="14" t="n">
        <v>0</v>
      </c>
      <c r="K49" s="14" t="n">
        <v>0</v>
      </c>
      <c r="L49" s="14" t="n">
        <v>0</v>
      </c>
      <c r="M49" s="14" t="n">
        <v>0</v>
      </c>
      <c r="N49" s="14" t="n">
        <v>0</v>
      </c>
      <c r="O49" s="14" t="n">
        <v>0</v>
      </c>
      <c r="P49" s="14" t="n">
        <v>0</v>
      </c>
      <c r="Q49" s="13" t="n">
        <f aca="false">F49</f>
        <v>358400640</v>
      </c>
      <c r="R49" s="14" t="n">
        <v>0</v>
      </c>
      <c r="S49" s="14" t="n">
        <v>34600</v>
      </c>
      <c r="T49" s="14" t="n">
        <v>25950</v>
      </c>
    </row>
    <row collapsed="false" customFormat="false" customHeight="false" hidden="false" ht="15" outlineLevel="0" r="50">
      <c r="A50" s="22" t="n">
        <v>31</v>
      </c>
      <c r="B50" s="18" t="s">
        <v>61</v>
      </c>
      <c r="C50" s="19" t="n">
        <f aca="false">186.8+D50</f>
        <v>392.2</v>
      </c>
      <c r="D50" s="19" t="n">
        <v>205.4</v>
      </c>
      <c r="E50" s="19" t="n">
        <f aca="false">C50</f>
        <v>392.2</v>
      </c>
      <c r="F50" s="20" t="n">
        <f aca="false">E50*G50</f>
        <v>13570120</v>
      </c>
      <c r="G50" s="14" t="n">
        <v>34600</v>
      </c>
      <c r="H50" s="14" t="n">
        <v>0</v>
      </c>
      <c r="I50" s="14" t="n">
        <v>0</v>
      </c>
      <c r="J50" s="14" t="n">
        <v>0</v>
      </c>
      <c r="K50" s="14" t="n">
        <v>0</v>
      </c>
      <c r="L50" s="14" t="n">
        <v>0</v>
      </c>
      <c r="M50" s="14" t="n">
        <v>0</v>
      </c>
      <c r="N50" s="14" t="n">
        <v>0</v>
      </c>
      <c r="O50" s="14" t="n">
        <v>0</v>
      </c>
      <c r="P50" s="14" t="n">
        <v>0</v>
      </c>
      <c r="Q50" s="20" t="n">
        <f aca="false">F50</f>
        <v>13570120</v>
      </c>
      <c r="R50" s="14" t="n">
        <v>0</v>
      </c>
      <c r="S50" s="14" t="n">
        <v>34600</v>
      </c>
      <c r="T50" s="14" t="n">
        <v>25950</v>
      </c>
    </row>
    <row collapsed="false" customFormat="false" customHeight="false" hidden="false" ht="15" outlineLevel="0" r="51">
      <c r="A51" s="22" t="n">
        <v>32</v>
      </c>
      <c r="B51" s="18" t="s">
        <v>62</v>
      </c>
      <c r="C51" s="19" t="n">
        <f aca="false">147.7+D51</f>
        <v>392.5</v>
      </c>
      <c r="D51" s="19" t="n">
        <v>244.8</v>
      </c>
      <c r="E51" s="19" t="n">
        <f aca="false">C51</f>
        <v>392.5</v>
      </c>
      <c r="F51" s="20" t="n">
        <f aca="false">E51*G51</f>
        <v>13580500</v>
      </c>
      <c r="G51" s="14" t="n">
        <v>34600</v>
      </c>
      <c r="H51" s="14" t="n">
        <v>0</v>
      </c>
      <c r="I51" s="14" t="n">
        <v>0</v>
      </c>
      <c r="J51" s="14" t="n">
        <v>0</v>
      </c>
      <c r="K51" s="14" t="n">
        <v>0</v>
      </c>
      <c r="L51" s="14" t="n">
        <v>0</v>
      </c>
      <c r="M51" s="14" t="n">
        <v>0</v>
      </c>
      <c r="N51" s="14" t="n">
        <v>0</v>
      </c>
      <c r="O51" s="14" t="n">
        <v>0</v>
      </c>
      <c r="P51" s="14" t="n">
        <v>0</v>
      </c>
      <c r="Q51" s="20" t="n">
        <f aca="false">F51</f>
        <v>13580500</v>
      </c>
      <c r="R51" s="14" t="n">
        <v>0</v>
      </c>
      <c r="S51" s="14" t="n">
        <v>34600</v>
      </c>
      <c r="T51" s="14" t="n">
        <v>25950</v>
      </c>
    </row>
    <row collapsed="false" customFormat="false" customHeight="false" hidden="false" ht="15" outlineLevel="0" r="52">
      <c r="A52" s="22" t="n">
        <v>33</v>
      </c>
      <c r="B52" s="18" t="s">
        <v>63</v>
      </c>
      <c r="C52" s="19" t="n">
        <f aca="false">342.8+D52</f>
        <v>342.8</v>
      </c>
      <c r="D52" s="19" t="n">
        <v>0</v>
      </c>
      <c r="E52" s="19" t="n">
        <f aca="false">C52</f>
        <v>342.8</v>
      </c>
      <c r="F52" s="20" t="n">
        <f aca="false">E52*G52</f>
        <v>11860880</v>
      </c>
      <c r="G52" s="14" t="n">
        <v>34600</v>
      </c>
      <c r="H52" s="14" t="n">
        <v>0</v>
      </c>
      <c r="I52" s="14" t="n">
        <v>0</v>
      </c>
      <c r="J52" s="14" t="n">
        <v>0</v>
      </c>
      <c r="K52" s="14" t="n">
        <v>0</v>
      </c>
      <c r="L52" s="14" t="n">
        <v>0</v>
      </c>
      <c r="M52" s="14" t="n">
        <v>0</v>
      </c>
      <c r="N52" s="14" t="n">
        <v>0</v>
      </c>
      <c r="O52" s="14" t="n">
        <v>0</v>
      </c>
      <c r="P52" s="14" t="n">
        <v>0</v>
      </c>
      <c r="Q52" s="20" t="n">
        <f aca="false">F52</f>
        <v>11860880</v>
      </c>
      <c r="R52" s="14" t="n">
        <v>0</v>
      </c>
      <c r="S52" s="14" t="n">
        <v>34600</v>
      </c>
      <c r="T52" s="14" t="n">
        <v>25950</v>
      </c>
    </row>
    <row collapsed="false" customFormat="false" customHeight="false" hidden="false" ht="15" outlineLevel="0" r="53">
      <c r="A53" s="22" t="n">
        <v>34</v>
      </c>
      <c r="B53" s="18" t="s">
        <v>64</v>
      </c>
      <c r="C53" s="19" t="n">
        <f aca="false">335.6+D53</f>
        <v>597.7</v>
      </c>
      <c r="D53" s="19" t="n">
        <v>262.1</v>
      </c>
      <c r="E53" s="19" t="n">
        <f aca="false">C53</f>
        <v>597.7</v>
      </c>
      <c r="F53" s="20" t="n">
        <f aca="false">E53*G53</f>
        <v>20680420</v>
      </c>
      <c r="G53" s="14" t="n">
        <v>34600</v>
      </c>
      <c r="H53" s="14" t="n">
        <v>0</v>
      </c>
      <c r="I53" s="14" t="n">
        <v>0</v>
      </c>
      <c r="J53" s="14" t="n">
        <v>0</v>
      </c>
      <c r="K53" s="14" t="n">
        <v>0</v>
      </c>
      <c r="L53" s="14" t="n">
        <v>0</v>
      </c>
      <c r="M53" s="14" t="n">
        <v>0</v>
      </c>
      <c r="N53" s="14" t="n">
        <v>0</v>
      </c>
      <c r="O53" s="14" t="n">
        <v>0</v>
      </c>
      <c r="P53" s="14" t="n">
        <v>0</v>
      </c>
      <c r="Q53" s="20" t="n">
        <f aca="false">F53</f>
        <v>20680420</v>
      </c>
      <c r="R53" s="14" t="n">
        <v>0</v>
      </c>
      <c r="S53" s="14" t="n">
        <v>34600</v>
      </c>
      <c r="T53" s="14" t="n">
        <v>25950</v>
      </c>
    </row>
    <row collapsed="false" customFormat="false" customHeight="false" hidden="false" ht="15" outlineLevel="0" r="54">
      <c r="A54" s="22" t="n">
        <v>35</v>
      </c>
      <c r="B54" s="18" t="s">
        <v>65</v>
      </c>
      <c r="C54" s="19" t="n">
        <f aca="false">118.2+D54</f>
        <v>451.3</v>
      </c>
      <c r="D54" s="19" t="n">
        <v>333.1</v>
      </c>
      <c r="E54" s="19" t="n">
        <f aca="false">C54</f>
        <v>451.3</v>
      </c>
      <c r="F54" s="20" t="n">
        <f aca="false">E54*G54</f>
        <v>15614980</v>
      </c>
      <c r="G54" s="14" t="n">
        <v>34600</v>
      </c>
      <c r="H54" s="14" t="n">
        <v>0</v>
      </c>
      <c r="I54" s="14" t="n">
        <v>0</v>
      </c>
      <c r="J54" s="14" t="n">
        <v>0</v>
      </c>
      <c r="K54" s="14" t="n">
        <v>0</v>
      </c>
      <c r="L54" s="14" t="n">
        <v>0</v>
      </c>
      <c r="M54" s="14" t="n">
        <v>0</v>
      </c>
      <c r="N54" s="14" t="n">
        <v>0</v>
      </c>
      <c r="O54" s="14" t="n">
        <v>0</v>
      </c>
      <c r="P54" s="14" t="n">
        <v>0</v>
      </c>
      <c r="Q54" s="20" t="n">
        <f aca="false">F54</f>
        <v>15614980</v>
      </c>
      <c r="R54" s="14" t="n">
        <v>0</v>
      </c>
      <c r="S54" s="14" t="n">
        <v>34600</v>
      </c>
      <c r="T54" s="14" t="n">
        <v>25950</v>
      </c>
    </row>
    <row collapsed="false" customFormat="false" customHeight="false" hidden="false" ht="15" outlineLevel="0" r="55">
      <c r="A55" s="22" t="n">
        <v>36</v>
      </c>
      <c r="B55" s="18" t="s">
        <v>66</v>
      </c>
      <c r="C55" s="19" t="n">
        <f aca="false">149.5+D55</f>
        <v>596.6</v>
      </c>
      <c r="D55" s="19" t="n">
        <v>447.1</v>
      </c>
      <c r="E55" s="19" t="n">
        <f aca="false">C55</f>
        <v>596.6</v>
      </c>
      <c r="F55" s="20" t="n">
        <f aca="false">E55*G55</f>
        <v>20642360</v>
      </c>
      <c r="G55" s="14" t="n">
        <v>34600</v>
      </c>
      <c r="H55" s="14" t="n">
        <v>0</v>
      </c>
      <c r="I55" s="14" t="n">
        <v>0</v>
      </c>
      <c r="J55" s="14" t="n">
        <v>0</v>
      </c>
      <c r="K55" s="14" t="n">
        <v>0</v>
      </c>
      <c r="L55" s="14" t="n">
        <v>0</v>
      </c>
      <c r="M55" s="14" t="n">
        <v>0</v>
      </c>
      <c r="N55" s="14" t="n">
        <v>0</v>
      </c>
      <c r="O55" s="14" t="n">
        <v>0</v>
      </c>
      <c r="P55" s="14" t="n">
        <v>0</v>
      </c>
      <c r="Q55" s="20" t="n">
        <f aca="false">F55</f>
        <v>20642360</v>
      </c>
      <c r="R55" s="14" t="n">
        <v>0</v>
      </c>
      <c r="S55" s="14" t="n">
        <v>34600</v>
      </c>
      <c r="T55" s="14" t="n">
        <v>25950</v>
      </c>
    </row>
    <row collapsed="false" customFormat="false" customHeight="false" hidden="false" ht="15" outlineLevel="0" r="56">
      <c r="A56" s="22" t="n">
        <v>37</v>
      </c>
      <c r="B56" s="18" t="s">
        <v>67</v>
      </c>
      <c r="C56" s="19" t="n">
        <f aca="false">180.2+D56</f>
        <v>558.1</v>
      </c>
      <c r="D56" s="19" t="n">
        <v>377.9</v>
      </c>
      <c r="E56" s="19" t="n">
        <f aca="false">C56</f>
        <v>558.1</v>
      </c>
      <c r="F56" s="20" t="n">
        <f aca="false">E56*G56</f>
        <v>19310260</v>
      </c>
      <c r="G56" s="14" t="n">
        <v>34600</v>
      </c>
      <c r="H56" s="14" t="n">
        <v>0</v>
      </c>
      <c r="I56" s="14" t="n">
        <v>0</v>
      </c>
      <c r="J56" s="14" t="n">
        <v>0</v>
      </c>
      <c r="K56" s="14" t="n">
        <v>0</v>
      </c>
      <c r="L56" s="14" t="n">
        <v>0</v>
      </c>
      <c r="M56" s="14" t="n">
        <v>0</v>
      </c>
      <c r="N56" s="14" t="n">
        <v>0</v>
      </c>
      <c r="O56" s="14" t="n">
        <v>0</v>
      </c>
      <c r="P56" s="14" t="n">
        <v>0</v>
      </c>
      <c r="Q56" s="20" t="n">
        <f aca="false">F56</f>
        <v>19310260</v>
      </c>
      <c r="R56" s="14" t="n">
        <v>0</v>
      </c>
      <c r="S56" s="14" t="n">
        <v>34600</v>
      </c>
      <c r="T56" s="14" t="n">
        <v>25950</v>
      </c>
    </row>
    <row collapsed="false" customFormat="false" customHeight="false" hidden="false" ht="15" outlineLevel="0" r="57">
      <c r="A57" s="22" t="n">
        <v>38</v>
      </c>
      <c r="B57" s="18" t="s">
        <v>68</v>
      </c>
      <c r="C57" s="19" t="n">
        <f aca="false">229.9+D57</f>
        <v>534.6</v>
      </c>
      <c r="D57" s="19" t="n">
        <v>304.7</v>
      </c>
      <c r="E57" s="19" t="n">
        <f aca="false">C57</f>
        <v>534.6</v>
      </c>
      <c r="F57" s="20" t="n">
        <f aca="false">E57*G57</f>
        <v>18497160</v>
      </c>
      <c r="G57" s="14" t="n">
        <v>34600</v>
      </c>
      <c r="H57" s="14" t="n">
        <v>0</v>
      </c>
      <c r="I57" s="14" t="n">
        <v>0</v>
      </c>
      <c r="J57" s="14" t="n">
        <v>0</v>
      </c>
      <c r="K57" s="14" t="n">
        <v>0</v>
      </c>
      <c r="L57" s="14" t="n">
        <v>0</v>
      </c>
      <c r="M57" s="14" t="n">
        <v>0</v>
      </c>
      <c r="N57" s="14" t="n">
        <v>0</v>
      </c>
      <c r="O57" s="14" t="n">
        <v>0</v>
      </c>
      <c r="P57" s="14" t="n">
        <v>0</v>
      </c>
      <c r="Q57" s="20" t="n">
        <f aca="false">F57</f>
        <v>18497160</v>
      </c>
      <c r="R57" s="14" t="n">
        <v>0</v>
      </c>
      <c r="S57" s="14" t="n">
        <v>34600</v>
      </c>
      <c r="T57" s="14" t="n">
        <v>25950</v>
      </c>
    </row>
    <row collapsed="false" customFormat="false" customHeight="false" hidden="false" ht="15" outlineLevel="0" r="58">
      <c r="A58" s="22" t="n">
        <v>39</v>
      </c>
      <c r="B58" s="18" t="s">
        <v>69</v>
      </c>
      <c r="C58" s="19" t="n">
        <f aca="false">112+D58</f>
        <v>448.6</v>
      </c>
      <c r="D58" s="19" t="n">
        <v>336.6</v>
      </c>
      <c r="E58" s="19" t="n">
        <f aca="false">C58</f>
        <v>448.6</v>
      </c>
      <c r="F58" s="20" t="n">
        <f aca="false">E58*G58</f>
        <v>15521560</v>
      </c>
      <c r="G58" s="14" t="n">
        <v>34600</v>
      </c>
      <c r="H58" s="14" t="n">
        <v>0</v>
      </c>
      <c r="I58" s="14" t="n">
        <v>0</v>
      </c>
      <c r="J58" s="14" t="n">
        <v>0</v>
      </c>
      <c r="K58" s="14" t="n">
        <v>0</v>
      </c>
      <c r="L58" s="14" t="n">
        <v>0</v>
      </c>
      <c r="M58" s="14" t="n">
        <v>0</v>
      </c>
      <c r="N58" s="14" t="n">
        <v>0</v>
      </c>
      <c r="O58" s="14" t="n">
        <v>0</v>
      </c>
      <c r="P58" s="14" t="n">
        <v>0</v>
      </c>
      <c r="Q58" s="20" t="n">
        <f aca="false">F58</f>
        <v>15521560</v>
      </c>
      <c r="R58" s="14" t="n">
        <v>0</v>
      </c>
      <c r="S58" s="14" t="n">
        <v>34600</v>
      </c>
      <c r="T58" s="14" t="n">
        <v>25950</v>
      </c>
    </row>
    <row collapsed="false" customFormat="false" customHeight="false" hidden="false" ht="15" outlineLevel="0" r="59">
      <c r="A59" s="22" t="n">
        <v>40</v>
      </c>
      <c r="B59" s="18" t="s">
        <v>70</v>
      </c>
      <c r="C59" s="19" t="n">
        <f aca="false">147.9+D59</f>
        <v>698.8</v>
      </c>
      <c r="D59" s="19" t="n">
        <v>550.9</v>
      </c>
      <c r="E59" s="19" t="n">
        <f aca="false">C59</f>
        <v>698.8</v>
      </c>
      <c r="F59" s="20" t="n">
        <f aca="false">E59*G59</f>
        <v>24178480</v>
      </c>
      <c r="G59" s="14" t="n">
        <v>34600</v>
      </c>
      <c r="H59" s="14" t="n">
        <v>0</v>
      </c>
      <c r="I59" s="14" t="n">
        <v>0</v>
      </c>
      <c r="J59" s="14" t="n">
        <v>0</v>
      </c>
      <c r="K59" s="14" t="n">
        <v>0</v>
      </c>
      <c r="L59" s="14" t="n">
        <v>0</v>
      </c>
      <c r="M59" s="14" t="n">
        <v>0</v>
      </c>
      <c r="N59" s="14" t="n">
        <v>0</v>
      </c>
      <c r="O59" s="14" t="n">
        <v>0</v>
      </c>
      <c r="P59" s="14" t="n">
        <v>0</v>
      </c>
      <c r="Q59" s="20" t="n">
        <f aca="false">F59</f>
        <v>24178480</v>
      </c>
      <c r="R59" s="14" t="n">
        <v>0</v>
      </c>
      <c r="S59" s="14" t="n">
        <v>34600</v>
      </c>
      <c r="T59" s="14" t="n">
        <v>25950</v>
      </c>
    </row>
    <row collapsed="false" customFormat="false" customHeight="false" hidden="false" ht="15" outlineLevel="0" r="60">
      <c r="A60" s="22" t="n">
        <v>41</v>
      </c>
      <c r="B60" s="18" t="s">
        <v>71</v>
      </c>
      <c r="C60" s="19" t="n">
        <f aca="false">359.8+D60</f>
        <v>426.4</v>
      </c>
      <c r="D60" s="19" t="n">
        <v>66.6</v>
      </c>
      <c r="E60" s="19" t="n">
        <f aca="false">C60</f>
        <v>426.4</v>
      </c>
      <c r="F60" s="20" t="n">
        <f aca="false">E60*G60</f>
        <v>14753440</v>
      </c>
      <c r="G60" s="14" t="n">
        <v>34600</v>
      </c>
      <c r="H60" s="14" t="n">
        <v>0</v>
      </c>
      <c r="I60" s="14" t="n">
        <v>0</v>
      </c>
      <c r="J60" s="14" t="n">
        <v>0</v>
      </c>
      <c r="K60" s="14" t="n">
        <v>0</v>
      </c>
      <c r="L60" s="14" t="n">
        <v>0</v>
      </c>
      <c r="M60" s="14" t="n">
        <v>0</v>
      </c>
      <c r="N60" s="14" t="n">
        <v>0</v>
      </c>
      <c r="O60" s="14" t="n">
        <v>0</v>
      </c>
      <c r="P60" s="14" t="n">
        <v>0</v>
      </c>
      <c r="Q60" s="20" t="n">
        <f aca="false">F60</f>
        <v>14753440</v>
      </c>
      <c r="R60" s="14" t="n">
        <v>0</v>
      </c>
      <c r="S60" s="14" t="n">
        <v>34600</v>
      </c>
      <c r="T60" s="14" t="n">
        <v>25950</v>
      </c>
    </row>
    <row collapsed="false" customFormat="false" customHeight="false" hidden="false" ht="15" outlineLevel="0" r="61">
      <c r="A61" s="22" t="n">
        <v>42</v>
      </c>
      <c r="B61" s="18" t="s">
        <v>72</v>
      </c>
      <c r="C61" s="19" t="n">
        <f aca="false">93.2+D61</f>
        <v>324.6</v>
      </c>
      <c r="D61" s="19" t="n">
        <v>231.4</v>
      </c>
      <c r="E61" s="19" t="n">
        <f aca="false">C61</f>
        <v>324.6</v>
      </c>
      <c r="F61" s="20" t="n">
        <f aca="false">E61*G61</f>
        <v>11231160</v>
      </c>
      <c r="G61" s="14" t="n">
        <v>34600</v>
      </c>
      <c r="H61" s="14" t="n">
        <v>0</v>
      </c>
      <c r="I61" s="14" t="n">
        <v>0</v>
      </c>
      <c r="J61" s="14" t="n">
        <v>0</v>
      </c>
      <c r="K61" s="14" t="n">
        <v>0</v>
      </c>
      <c r="L61" s="14" t="n">
        <v>0</v>
      </c>
      <c r="M61" s="14" t="n">
        <v>0</v>
      </c>
      <c r="N61" s="14" t="n">
        <v>0</v>
      </c>
      <c r="O61" s="14" t="n">
        <v>0</v>
      </c>
      <c r="P61" s="14" t="n">
        <v>0</v>
      </c>
      <c r="Q61" s="20" t="n">
        <f aca="false">F61</f>
        <v>11231160</v>
      </c>
      <c r="R61" s="14" t="n">
        <v>0</v>
      </c>
      <c r="S61" s="14" t="n">
        <v>34600</v>
      </c>
      <c r="T61" s="14" t="n">
        <v>25950</v>
      </c>
    </row>
    <row collapsed="false" customFormat="false" customHeight="false" hidden="false" ht="15" outlineLevel="0" r="62">
      <c r="A62" s="22" t="n">
        <v>43</v>
      </c>
      <c r="B62" s="18" t="s">
        <v>73</v>
      </c>
      <c r="C62" s="19" t="n">
        <f aca="false">93.3+D62</f>
        <v>325.8</v>
      </c>
      <c r="D62" s="19" t="n">
        <v>232.5</v>
      </c>
      <c r="E62" s="19" t="n">
        <f aca="false">C62</f>
        <v>325.8</v>
      </c>
      <c r="F62" s="20" t="n">
        <f aca="false">E62*G62</f>
        <v>11272680</v>
      </c>
      <c r="G62" s="14" t="n">
        <v>34600</v>
      </c>
      <c r="H62" s="14" t="n">
        <v>0</v>
      </c>
      <c r="I62" s="14" t="n">
        <v>0</v>
      </c>
      <c r="J62" s="14" t="n">
        <v>0</v>
      </c>
      <c r="K62" s="14" t="n">
        <v>0</v>
      </c>
      <c r="L62" s="14" t="n">
        <v>0</v>
      </c>
      <c r="M62" s="14" t="n">
        <v>0</v>
      </c>
      <c r="N62" s="14" t="n">
        <v>0</v>
      </c>
      <c r="O62" s="14" t="n">
        <v>0</v>
      </c>
      <c r="P62" s="14" t="n">
        <v>0</v>
      </c>
      <c r="Q62" s="20" t="n">
        <f aca="false">F62</f>
        <v>11272680</v>
      </c>
      <c r="R62" s="14" t="n">
        <v>0</v>
      </c>
      <c r="S62" s="14" t="n">
        <v>34600</v>
      </c>
      <c r="T62" s="14" t="n">
        <v>25950</v>
      </c>
    </row>
    <row collapsed="false" customFormat="false" customHeight="false" hidden="false" ht="15" outlineLevel="0" r="63">
      <c r="A63" s="22" t="n">
        <v>44</v>
      </c>
      <c r="B63" s="18" t="s">
        <v>74</v>
      </c>
      <c r="C63" s="19" t="n">
        <f aca="false">251.9+D63</f>
        <v>498.8</v>
      </c>
      <c r="D63" s="19" t="n">
        <v>246.9</v>
      </c>
      <c r="E63" s="19" t="n">
        <f aca="false">C63</f>
        <v>498.8</v>
      </c>
      <c r="F63" s="20" t="n">
        <f aca="false">E63*G63</f>
        <v>17258480</v>
      </c>
      <c r="G63" s="14" t="n">
        <v>34600</v>
      </c>
      <c r="H63" s="14" t="n">
        <v>0</v>
      </c>
      <c r="I63" s="14" t="n">
        <v>0</v>
      </c>
      <c r="J63" s="14" t="n">
        <v>0</v>
      </c>
      <c r="K63" s="14" t="n">
        <v>0</v>
      </c>
      <c r="L63" s="14" t="n">
        <v>0</v>
      </c>
      <c r="M63" s="14" t="n">
        <v>0</v>
      </c>
      <c r="N63" s="14" t="n">
        <v>0</v>
      </c>
      <c r="O63" s="14" t="n">
        <v>0</v>
      </c>
      <c r="P63" s="14" t="n">
        <v>0</v>
      </c>
      <c r="Q63" s="20" t="n">
        <f aca="false">F63</f>
        <v>17258480</v>
      </c>
      <c r="R63" s="14" t="n">
        <v>0</v>
      </c>
      <c r="S63" s="14" t="n">
        <v>34600</v>
      </c>
      <c r="T63" s="14" t="n">
        <v>25950</v>
      </c>
    </row>
    <row collapsed="false" customFormat="false" customHeight="false" hidden="false" ht="15" outlineLevel="0" r="64">
      <c r="A64" s="22" t="n">
        <v>45</v>
      </c>
      <c r="B64" s="18" t="s">
        <v>75</v>
      </c>
      <c r="C64" s="19" t="n">
        <f aca="false">234+D64</f>
        <v>389.2</v>
      </c>
      <c r="D64" s="19" t="n">
        <v>155.2</v>
      </c>
      <c r="E64" s="19" t="n">
        <f aca="false">C64</f>
        <v>389.2</v>
      </c>
      <c r="F64" s="20" t="n">
        <f aca="false">E64*G64</f>
        <v>13466320</v>
      </c>
      <c r="G64" s="14" t="n">
        <v>34600</v>
      </c>
      <c r="H64" s="14" t="n">
        <v>0</v>
      </c>
      <c r="I64" s="14" t="n">
        <v>0</v>
      </c>
      <c r="J64" s="14" t="n">
        <v>0</v>
      </c>
      <c r="K64" s="14" t="n">
        <v>0</v>
      </c>
      <c r="L64" s="14" t="n">
        <v>0</v>
      </c>
      <c r="M64" s="14" t="n">
        <v>0</v>
      </c>
      <c r="N64" s="14" t="n">
        <v>0</v>
      </c>
      <c r="O64" s="14" t="n">
        <v>0</v>
      </c>
      <c r="P64" s="14" t="n">
        <v>0</v>
      </c>
      <c r="Q64" s="20" t="n">
        <f aca="false">F64</f>
        <v>13466320</v>
      </c>
      <c r="R64" s="14" t="n">
        <v>0</v>
      </c>
      <c r="S64" s="14" t="n">
        <v>34600</v>
      </c>
      <c r="T64" s="14" t="n">
        <v>25950</v>
      </c>
    </row>
    <row collapsed="false" customFormat="false" customHeight="false" hidden="false" ht="15" outlineLevel="0" r="65">
      <c r="A65" s="22" t="n">
        <v>46</v>
      </c>
      <c r="B65" s="18" t="s">
        <v>76</v>
      </c>
      <c r="C65" s="19" t="n">
        <f aca="false">94.2+D65</f>
        <v>328.7</v>
      </c>
      <c r="D65" s="19" t="n">
        <v>234.5</v>
      </c>
      <c r="E65" s="19" t="n">
        <f aca="false">C65</f>
        <v>328.7</v>
      </c>
      <c r="F65" s="20" t="n">
        <f aca="false">E65*G65</f>
        <v>11373020</v>
      </c>
      <c r="G65" s="14" t="n">
        <v>34600</v>
      </c>
      <c r="H65" s="14" t="n">
        <v>0</v>
      </c>
      <c r="I65" s="14" t="n">
        <v>0</v>
      </c>
      <c r="J65" s="14" t="n">
        <v>0</v>
      </c>
      <c r="K65" s="14" t="n">
        <v>0</v>
      </c>
      <c r="L65" s="14" t="n">
        <v>0</v>
      </c>
      <c r="M65" s="14" t="n">
        <v>0</v>
      </c>
      <c r="N65" s="14" t="n">
        <v>0</v>
      </c>
      <c r="O65" s="14" t="n">
        <v>0</v>
      </c>
      <c r="P65" s="14" t="n">
        <v>0</v>
      </c>
      <c r="Q65" s="20" t="n">
        <f aca="false">F65</f>
        <v>11373020</v>
      </c>
      <c r="R65" s="14" t="n">
        <v>0</v>
      </c>
      <c r="S65" s="14" t="n">
        <v>34600</v>
      </c>
      <c r="T65" s="14" t="n">
        <v>25950</v>
      </c>
    </row>
    <row collapsed="false" customFormat="false" customHeight="false" hidden="false" ht="15" outlineLevel="0" r="66">
      <c r="A66" s="22" t="n">
        <v>47</v>
      </c>
      <c r="B66" s="18" t="s">
        <v>77</v>
      </c>
      <c r="C66" s="19" t="n">
        <f aca="false">124.1+D66</f>
        <v>455.7</v>
      </c>
      <c r="D66" s="19" t="n">
        <v>331.6</v>
      </c>
      <c r="E66" s="19" t="n">
        <f aca="false">C66</f>
        <v>455.7</v>
      </c>
      <c r="F66" s="20" t="n">
        <f aca="false">E66*G66</f>
        <v>15767220</v>
      </c>
      <c r="G66" s="14" t="n">
        <v>34600</v>
      </c>
      <c r="H66" s="14" t="n">
        <v>0</v>
      </c>
      <c r="I66" s="14" t="n">
        <v>0</v>
      </c>
      <c r="J66" s="14" t="n">
        <v>0</v>
      </c>
      <c r="K66" s="14" t="n">
        <v>0</v>
      </c>
      <c r="L66" s="14" t="n">
        <v>0</v>
      </c>
      <c r="M66" s="14" t="n">
        <v>0</v>
      </c>
      <c r="N66" s="14" t="n">
        <v>0</v>
      </c>
      <c r="O66" s="14" t="n">
        <v>0</v>
      </c>
      <c r="P66" s="14" t="n">
        <v>0</v>
      </c>
      <c r="Q66" s="20" t="n">
        <f aca="false">F66</f>
        <v>15767220</v>
      </c>
      <c r="R66" s="14" t="n">
        <v>0</v>
      </c>
      <c r="S66" s="14" t="n">
        <v>34600</v>
      </c>
      <c r="T66" s="14" t="n">
        <v>25950</v>
      </c>
    </row>
    <row collapsed="false" customFormat="false" customHeight="false" hidden="false" ht="15" outlineLevel="0" r="67">
      <c r="A67" s="22" t="n">
        <v>48</v>
      </c>
      <c r="B67" s="18" t="s">
        <v>78</v>
      </c>
      <c r="C67" s="19" t="n">
        <f aca="false">D67</f>
        <v>339.9</v>
      </c>
      <c r="D67" s="19" t="n">
        <v>339.9</v>
      </c>
      <c r="E67" s="19" t="n">
        <f aca="false">C67</f>
        <v>339.9</v>
      </c>
      <c r="F67" s="20" t="n">
        <f aca="false">E67*G67</f>
        <v>11760540</v>
      </c>
      <c r="G67" s="14" t="n">
        <v>34600</v>
      </c>
      <c r="H67" s="14" t="n">
        <v>0</v>
      </c>
      <c r="I67" s="14" t="n">
        <v>0</v>
      </c>
      <c r="J67" s="14" t="n">
        <v>0</v>
      </c>
      <c r="K67" s="14" t="n">
        <v>0</v>
      </c>
      <c r="L67" s="14" t="n">
        <v>0</v>
      </c>
      <c r="M67" s="14" t="n">
        <v>0</v>
      </c>
      <c r="N67" s="14" t="n">
        <v>0</v>
      </c>
      <c r="O67" s="14" t="n">
        <v>0</v>
      </c>
      <c r="P67" s="14" t="n">
        <v>0</v>
      </c>
      <c r="Q67" s="20" t="n">
        <f aca="false">F67</f>
        <v>11760540</v>
      </c>
      <c r="R67" s="14" t="n">
        <v>0</v>
      </c>
      <c r="S67" s="14" t="n">
        <v>34600</v>
      </c>
      <c r="T67" s="14" t="n">
        <v>25950</v>
      </c>
    </row>
    <row collapsed="false" customFormat="false" customHeight="false" hidden="false" ht="15" outlineLevel="0" r="68">
      <c r="A68" s="22" t="n">
        <v>49</v>
      </c>
      <c r="B68" s="18" t="s">
        <v>79</v>
      </c>
      <c r="C68" s="19" t="n">
        <f aca="false">D68</f>
        <v>401.3</v>
      </c>
      <c r="D68" s="19" t="n">
        <v>401.3</v>
      </c>
      <c r="E68" s="19" t="n">
        <f aca="false">C68</f>
        <v>401.3</v>
      </c>
      <c r="F68" s="20" t="n">
        <f aca="false">E68*G68</f>
        <v>13884980</v>
      </c>
      <c r="G68" s="14" t="n">
        <v>34600</v>
      </c>
      <c r="H68" s="14" t="n">
        <v>0</v>
      </c>
      <c r="I68" s="14" t="n">
        <v>0</v>
      </c>
      <c r="J68" s="14" t="n">
        <v>0</v>
      </c>
      <c r="K68" s="14" t="n">
        <v>0</v>
      </c>
      <c r="L68" s="14" t="n">
        <v>0</v>
      </c>
      <c r="M68" s="14" t="n">
        <v>0</v>
      </c>
      <c r="N68" s="14" t="n">
        <v>0</v>
      </c>
      <c r="O68" s="14" t="n">
        <v>0</v>
      </c>
      <c r="P68" s="14" t="n">
        <v>0</v>
      </c>
      <c r="Q68" s="20" t="n">
        <f aca="false">F68</f>
        <v>13884980</v>
      </c>
      <c r="R68" s="14" t="n">
        <v>0</v>
      </c>
      <c r="S68" s="14" t="n">
        <v>34600</v>
      </c>
      <c r="T68" s="14" t="n">
        <v>25950</v>
      </c>
    </row>
    <row collapsed="false" customFormat="false" customHeight="false" hidden="false" ht="15" outlineLevel="0" r="69">
      <c r="A69" s="22" t="n">
        <v>50</v>
      </c>
      <c r="B69" s="18" t="s">
        <v>80</v>
      </c>
      <c r="C69" s="19" t="n">
        <f aca="false">196.3+D69</f>
        <v>337.4</v>
      </c>
      <c r="D69" s="19" t="n">
        <v>141.1</v>
      </c>
      <c r="E69" s="19" t="n">
        <f aca="false">C69</f>
        <v>337.4</v>
      </c>
      <c r="F69" s="20" t="n">
        <f aca="false">E69*G69</f>
        <v>11674040</v>
      </c>
      <c r="G69" s="14" t="n">
        <v>34600</v>
      </c>
      <c r="H69" s="14" t="n">
        <v>0</v>
      </c>
      <c r="I69" s="14" t="n">
        <v>0</v>
      </c>
      <c r="J69" s="14" t="n">
        <v>0</v>
      </c>
      <c r="K69" s="14" t="n">
        <v>0</v>
      </c>
      <c r="L69" s="14" t="n">
        <v>0</v>
      </c>
      <c r="M69" s="14" t="n">
        <v>0</v>
      </c>
      <c r="N69" s="14" t="n">
        <v>0</v>
      </c>
      <c r="O69" s="14" t="n">
        <v>0</v>
      </c>
      <c r="P69" s="14" t="n">
        <v>0</v>
      </c>
      <c r="Q69" s="20" t="n">
        <f aca="false">F69</f>
        <v>11674040</v>
      </c>
      <c r="R69" s="14" t="n">
        <v>0</v>
      </c>
      <c r="S69" s="14" t="n">
        <v>34600</v>
      </c>
      <c r="T69" s="14" t="n">
        <v>25950</v>
      </c>
    </row>
    <row collapsed="false" customFormat="false" customHeight="false" hidden="false" ht="15" outlineLevel="0" r="70">
      <c r="A70" s="22" t="n">
        <v>51</v>
      </c>
      <c r="B70" s="18" t="s">
        <v>81</v>
      </c>
      <c r="C70" s="19" t="n">
        <f aca="false">289.6+D70</f>
        <v>417.2</v>
      </c>
      <c r="D70" s="19" t="n">
        <v>127.6</v>
      </c>
      <c r="E70" s="19" t="n">
        <f aca="false">C70</f>
        <v>417.2</v>
      </c>
      <c r="F70" s="20" t="n">
        <f aca="false">E70*G70</f>
        <v>14435120</v>
      </c>
      <c r="G70" s="14" t="n">
        <v>34600</v>
      </c>
      <c r="H70" s="14" t="n">
        <v>0</v>
      </c>
      <c r="I70" s="14" t="n">
        <v>0</v>
      </c>
      <c r="J70" s="14" t="n">
        <v>0</v>
      </c>
      <c r="K70" s="14" t="n">
        <v>0</v>
      </c>
      <c r="L70" s="14" t="n">
        <v>0</v>
      </c>
      <c r="M70" s="14" t="n">
        <v>0</v>
      </c>
      <c r="N70" s="14" t="n">
        <v>0</v>
      </c>
      <c r="O70" s="14" t="n">
        <v>0</v>
      </c>
      <c r="P70" s="14" t="n">
        <v>0</v>
      </c>
      <c r="Q70" s="20" t="n">
        <f aca="false">F70</f>
        <v>14435120</v>
      </c>
      <c r="R70" s="14" t="n">
        <v>0</v>
      </c>
      <c r="S70" s="14" t="n">
        <v>34600</v>
      </c>
      <c r="T70" s="14" t="n">
        <v>25950</v>
      </c>
    </row>
    <row collapsed="false" customFormat="false" customHeight="false" hidden="false" ht="15" outlineLevel="0" r="71">
      <c r="A71" s="22" t="n">
        <v>52</v>
      </c>
      <c r="B71" s="18" t="s">
        <v>82</v>
      </c>
      <c r="C71" s="19" t="n">
        <f aca="false">353.8+D71</f>
        <v>353.8</v>
      </c>
      <c r="D71" s="19" t="n">
        <v>0</v>
      </c>
      <c r="E71" s="19" t="n">
        <f aca="false">C71</f>
        <v>353.8</v>
      </c>
      <c r="F71" s="20" t="n">
        <f aca="false">E71*G71</f>
        <v>12241480</v>
      </c>
      <c r="G71" s="14" t="n">
        <v>34600</v>
      </c>
      <c r="H71" s="14" t="n">
        <v>0</v>
      </c>
      <c r="I71" s="14" t="n">
        <v>0</v>
      </c>
      <c r="J71" s="14" t="n">
        <v>0</v>
      </c>
      <c r="K71" s="14" t="n">
        <v>0</v>
      </c>
      <c r="L71" s="14" t="n">
        <v>0</v>
      </c>
      <c r="M71" s="14" t="n">
        <v>0</v>
      </c>
      <c r="N71" s="14" t="n">
        <v>0</v>
      </c>
      <c r="O71" s="14" t="n">
        <v>0</v>
      </c>
      <c r="P71" s="14" t="n">
        <v>0</v>
      </c>
      <c r="Q71" s="20" t="n">
        <f aca="false">F71</f>
        <v>12241480</v>
      </c>
      <c r="R71" s="14" t="n">
        <v>0</v>
      </c>
      <c r="S71" s="14" t="n">
        <v>34600</v>
      </c>
      <c r="T71" s="14" t="n">
        <v>25950</v>
      </c>
    </row>
    <row collapsed="false" customFormat="false" customHeight="false" hidden="false" ht="15" outlineLevel="0" r="72">
      <c r="A72" s="22" t="n">
        <v>53</v>
      </c>
      <c r="B72" s="18" t="s">
        <v>83</v>
      </c>
      <c r="C72" s="19" t="n">
        <f aca="false">194.5+D72</f>
        <v>194.5</v>
      </c>
      <c r="D72" s="19" t="n">
        <v>0</v>
      </c>
      <c r="E72" s="19" t="n">
        <f aca="false">C72</f>
        <v>194.5</v>
      </c>
      <c r="F72" s="20" t="n">
        <f aca="false">E72*G72</f>
        <v>6729700</v>
      </c>
      <c r="G72" s="14" t="n">
        <v>34600</v>
      </c>
      <c r="H72" s="14" t="n">
        <v>0</v>
      </c>
      <c r="I72" s="14" t="n">
        <v>0</v>
      </c>
      <c r="J72" s="14" t="n">
        <v>0</v>
      </c>
      <c r="K72" s="14" t="n">
        <v>0</v>
      </c>
      <c r="L72" s="14" t="n">
        <v>0</v>
      </c>
      <c r="M72" s="14" t="n">
        <v>0</v>
      </c>
      <c r="N72" s="14" t="n">
        <v>0</v>
      </c>
      <c r="O72" s="14" t="n">
        <v>0</v>
      </c>
      <c r="P72" s="14" t="n">
        <v>0</v>
      </c>
      <c r="Q72" s="20" t="n">
        <f aca="false">F72</f>
        <v>6729700</v>
      </c>
      <c r="R72" s="14" t="n">
        <v>0</v>
      </c>
      <c r="S72" s="14" t="n">
        <v>34600</v>
      </c>
      <c r="T72" s="14" t="n">
        <v>25950</v>
      </c>
    </row>
    <row collapsed="false" customFormat="false" customHeight="false" hidden="false" ht="15" outlineLevel="0" r="73">
      <c r="A73" s="22" t="n">
        <v>54</v>
      </c>
      <c r="B73" s="18" t="s">
        <v>84</v>
      </c>
      <c r="C73" s="19" t="n">
        <f aca="false">60+D73</f>
        <v>441</v>
      </c>
      <c r="D73" s="19" t="n">
        <v>381</v>
      </c>
      <c r="E73" s="19" t="n">
        <f aca="false">C73</f>
        <v>441</v>
      </c>
      <c r="F73" s="20" t="n">
        <f aca="false">E73*G73</f>
        <v>15258600</v>
      </c>
      <c r="G73" s="14" t="n">
        <v>34600</v>
      </c>
      <c r="H73" s="14" t="n">
        <v>0</v>
      </c>
      <c r="I73" s="14" t="n">
        <v>0</v>
      </c>
      <c r="J73" s="14" t="n">
        <v>0</v>
      </c>
      <c r="K73" s="14" t="n">
        <v>0</v>
      </c>
      <c r="L73" s="14" t="n">
        <v>0</v>
      </c>
      <c r="M73" s="14" t="n">
        <v>0</v>
      </c>
      <c r="N73" s="14" t="n">
        <v>0</v>
      </c>
      <c r="O73" s="14" t="n">
        <v>0</v>
      </c>
      <c r="P73" s="14" t="n">
        <v>0</v>
      </c>
      <c r="Q73" s="20" t="n">
        <f aca="false">F73</f>
        <v>15258600</v>
      </c>
      <c r="R73" s="14" t="n">
        <v>0</v>
      </c>
      <c r="S73" s="14" t="n">
        <v>34600</v>
      </c>
      <c r="T73" s="14" t="n">
        <v>25950</v>
      </c>
    </row>
    <row collapsed="false" customFormat="false" customHeight="false" hidden="false" ht="15" outlineLevel="0" r="74">
      <c r="A74" s="22" t="n">
        <v>55</v>
      </c>
      <c r="B74" s="18" t="s">
        <v>85</v>
      </c>
      <c r="C74" s="19" t="n">
        <f aca="false">110.9+D74</f>
        <v>110.9</v>
      </c>
      <c r="D74" s="19" t="n">
        <v>0</v>
      </c>
      <c r="E74" s="19" t="n">
        <f aca="false">C74</f>
        <v>110.9</v>
      </c>
      <c r="F74" s="20" t="n">
        <f aca="false">E74*G74</f>
        <v>3837140</v>
      </c>
      <c r="G74" s="14" t="n">
        <v>34600</v>
      </c>
      <c r="H74" s="14" t="n">
        <v>0</v>
      </c>
      <c r="I74" s="14" t="n">
        <v>0</v>
      </c>
      <c r="J74" s="14" t="n">
        <v>0</v>
      </c>
      <c r="K74" s="14" t="n">
        <v>0</v>
      </c>
      <c r="L74" s="14" t="n">
        <v>0</v>
      </c>
      <c r="M74" s="14" t="n">
        <v>0</v>
      </c>
      <c r="N74" s="14" t="n">
        <v>0</v>
      </c>
      <c r="O74" s="14" t="n">
        <v>0</v>
      </c>
      <c r="P74" s="14" t="n">
        <v>0</v>
      </c>
      <c r="Q74" s="20" t="n">
        <f aca="false">F74</f>
        <v>3837140</v>
      </c>
      <c r="R74" s="14" t="n">
        <v>0</v>
      </c>
      <c r="S74" s="14" t="n">
        <v>34600</v>
      </c>
      <c r="T74" s="14" t="n">
        <v>25950</v>
      </c>
    </row>
    <row collapsed="false" customFormat="true" customHeight="true" hidden="false" ht="15" outlineLevel="0" r="75" s="15">
      <c r="A75" s="16" t="s">
        <v>86</v>
      </c>
      <c r="B75" s="16"/>
      <c r="C75" s="12" t="n">
        <v>403.1</v>
      </c>
      <c r="D75" s="12" t="n">
        <v>0</v>
      </c>
      <c r="E75" s="12" t="n">
        <f aca="false">C75</f>
        <v>403.1</v>
      </c>
      <c r="F75" s="13" t="n">
        <f aca="false">F76</f>
        <v>13947260</v>
      </c>
      <c r="G75" s="14" t="n">
        <v>34600</v>
      </c>
      <c r="H75" s="14" t="n">
        <v>0</v>
      </c>
      <c r="I75" s="14" t="n">
        <v>0</v>
      </c>
      <c r="J75" s="14" t="n">
        <v>0</v>
      </c>
      <c r="K75" s="14" t="n">
        <v>0</v>
      </c>
      <c r="L75" s="14" t="n">
        <v>0</v>
      </c>
      <c r="M75" s="14" t="n">
        <v>0</v>
      </c>
      <c r="N75" s="14" t="n">
        <v>0</v>
      </c>
      <c r="O75" s="14" t="n">
        <v>0</v>
      </c>
      <c r="P75" s="14" t="n">
        <v>0</v>
      </c>
      <c r="Q75" s="13" t="n">
        <f aca="false">F75</f>
        <v>13947260</v>
      </c>
      <c r="R75" s="14" t="n">
        <v>0</v>
      </c>
      <c r="S75" s="14" t="n">
        <v>34600</v>
      </c>
      <c r="T75" s="14" t="n">
        <v>25950</v>
      </c>
    </row>
    <row collapsed="false" customFormat="false" customHeight="false" hidden="false" ht="15" outlineLevel="0" r="76">
      <c r="A76" s="22" t="n">
        <v>56</v>
      </c>
      <c r="B76" s="23" t="s">
        <v>87</v>
      </c>
      <c r="C76" s="19" t="n">
        <v>403.1</v>
      </c>
      <c r="D76" s="19" t="n">
        <v>0</v>
      </c>
      <c r="E76" s="19" t="n">
        <f aca="false">C76</f>
        <v>403.1</v>
      </c>
      <c r="F76" s="20" t="n">
        <f aca="false">E76*G76</f>
        <v>13947260</v>
      </c>
      <c r="G76" s="14" t="n">
        <v>34600</v>
      </c>
      <c r="H76" s="14" t="n">
        <v>0</v>
      </c>
      <c r="I76" s="14" t="n">
        <v>0</v>
      </c>
      <c r="J76" s="14" t="n">
        <v>0</v>
      </c>
      <c r="K76" s="14" t="n">
        <v>0</v>
      </c>
      <c r="L76" s="14" t="n">
        <v>0</v>
      </c>
      <c r="M76" s="14" t="n">
        <v>0</v>
      </c>
      <c r="N76" s="14" t="n">
        <v>0</v>
      </c>
      <c r="O76" s="14" t="n">
        <v>0</v>
      </c>
      <c r="P76" s="14" t="n">
        <v>0</v>
      </c>
      <c r="Q76" s="20" t="n">
        <f aca="false">F76</f>
        <v>13947260</v>
      </c>
      <c r="R76" s="14" t="n">
        <v>0</v>
      </c>
      <c r="S76" s="14" t="n">
        <v>34600</v>
      </c>
      <c r="T76" s="14" t="n">
        <v>25950</v>
      </c>
    </row>
    <row collapsed="false" customFormat="true" customHeight="true" hidden="false" ht="15" outlineLevel="0" r="77" s="15">
      <c r="A77" s="16" t="s">
        <v>88</v>
      </c>
      <c r="B77" s="16"/>
      <c r="C77" s="12" t="n">
        <f aca="false">SUM(C78:C112)</f>
        <v>3703</v>
      </c>
      <c r="D77" s="12" t="n">
        <f aca="false">SUM(D78:D112)</f>
        <v>971.2</v>
      </c>
      <c r="E77" s="12" t="n">
        <f aca="false">C77</f>
        <v>3703</v>
      </c>
      <c r="F77" s="13" t="n">
        <f aca="false">SUM(F78:F112)</f>
        <v>128123800</v>
      </c>
      <c r="G77" s="14" t="n">
        <v>34600</v>
      </c>
      <c r="H77" s="14" t="n">
        <v>0</v>
      </c>
      <c r="I77" s="14" t="n">
        <v>0</v>
      </c>
      <c r="J77" s="14" t="n">
        <v>0</v>
      </c>
      <c r="K77" s="14" t="n">
        <v>0</v>
      </c>
      <c r="L77" s="14" t="n">
        <v>0</v>
      </c>
      <c r="M77" s="14" t="n">
        <v>0</v>
      </c>
      <c r="N77" s="14" t="n">
        <v>0</v>
      </c>
      <c r="O77" s="14" t="n">
        <v>0</v>
      </c>
      <c r="P77" s="14" t="n">
        <v>0</v>
      </c>
      <c r="Q77" s="13" t="n">
        <f aca="false">F77</f>
        <v>128123800</v>
      </c>
      <c r="R77" s="14" t="n">
        <v>0</v>
      </c>
      <c r="S77" s="14" t="n">
        <v>34600</v>
      </c>
      <c r="T77" s="14" t="n">
        <v>25950</v>
      </c>
    </row>
    <row collapsed="false" customFormat="false" customHeight="false" hidden="false" ht="15" outlineLevel="0" r="78">
      <c r="A78" s="22" t="n">
        <v>57</v>
      </c>
      <c r="B78" s="23" t="s">
        <v>89</v>
      </c>
      <c r="C78" s="19" t="n">
        <v>242.1</v>
      </c>
      <c r="D78" s="19" t="n">
        <v>105</v>
      </c>
      <c r="E78" s="19" t="n">
        <v>242.1</v>
      </c>
      <c r="F78" s="20" t="n">
        <f aca="false">E78*G78</f>
        <v>8376660</v>
      </c>
      <c r="G78" s="14" t="n">
        <v>34600</v>
      </c>
      <c r="H78" s="14" t="n">
        <v>0</v>
      </c>
      <c r="I78" s="14" t="n">
        <v>0</v>
      </c>
      <c r="J78" s="14" t="n">
        <v>0</v>
      </c>
      <c r="K78" s="14" t="n">
        <v>0</v>
      </c>
      <c r="L78" s="14" t="n">
        <v>0</v>
      </c>
      <c r="M78" s="14" t="n">
        <v>0</v>
      </c>
      <c r="N78" s="14" t="n">
        <v>0</v>
      </c>
      <c r="O78" s="14" t="n">
        <v>0</v>
      </c>
      <c r="P78" s="14" t="n">
        <v>0</v>
      </c>
      <c r="Q78" s="20" t="n">
        <f aca="false">F78</f>
        <v>8376660</v>
      </c>
      <c r="R78" s="14" t="n">
        <v>0</v>
      </c>
      <c r="S78" s="14" t="n">
        <v>34600</v>
      </c>
      <c r="T78" s="14" t="n">
        <v>25950</v>
      </c>
    </row>
    <row collapsed="false" customFormat="false" customHeight="false" hidden="false" ht="15" outlineLevel="0" r="79">
      <c r="A79" s="22" t="n">
        <v>58</v>
      </c>
      <c r="B79" s="23" t="s">
        <v>90</v>
      </c>
      <c r="C79" s="19" t="n">
        <v>348.7</v>
      </c>
      <c r="D79" s="19" t="n">
        <v>232.8</v>
      </c>
      <c r="E79" s="19" t="n">
        <v>348.7</v>
      </c>
      <c r="F79" s="20" t="n">
        <f aca="false">E79*G79</f>
        <v>12065020</v>
      </c>
      <c r="G79" s="14" t="n">
        <v>34600</v>
      </c>
      <c r="H79" s="14" t="n">
        <v>0</v>
      </c>
      <c r="I79" s="14" t="n">
        <v>0</v>
      </c>
      <c r="J79" s="14" t="n">
        <v>0</v>
      </c>
      <c r="K79" s="14" t="n">
        <v>0</v>
      </c>
      <c r="L79" s="14" t="n">
        <v>0</v>
      </c>
      <c r="M79" s="14" t="n">
        <v>0</v>
      </c>
      <c r="N79" s="14" t="n">
        <v>0</v>
      </c>
      <c r="O79" s="14" t="n">
        <v>0</v>
      </c>
      <c r="P79" s="14" t="n">
        <v>0</v>
      </c>
      <c r="Q79" s="20" t="n">
        <f aca="false">F79</f>
        <v>12065020</v>
      </c>
      <c r="R79" s="14" t="n">
        <v>0</v>
      </c>
      <c r="S79" s="14" t="n">
        <v>34600</v>
      </c>
      <c r="T79" s="14" t="n">
        <v>25950</v>
      </c>
    </row>
    <row collapsed="false" customFormat="false" customHeight="false" hidden="false" ht="15" outlineLevel="0" r="80">
      <c r="A80" s="22" t="n">
        <v>59</v>
      </c>
      <c r="B80" s="23" t="s">
        <v>91</v>
      </c>
      <c r="C80" s="19" t="n">
        <v>77.7</v>
      </c>
      <c r="D80" s="19" t="n">
        <v>0</v>
      </c>
      <c r="E80" s="19" t="n">
        <v>77.7</v>
      </c>
      <c r="F80" s="20" t="n">
        <f aca="false">E80*G80</f>
        <v>2688420</v>
      </c>
      <c r="G80" s="14" t="n">
        <v>34600</v>
      </c>
      <c r="H80" s="14" t="n">
        <v>0</v>
      </c>
      <c r="I80" s="14" t="n">
        <v>0</v>
      </c>
      <c r="J80" s="14" t="n">
        <v>0</v>
      </c>
      <c r="K80" s="14" t="n">
        <v>0</v>
      </c>
      <c r="L80" s="14" t="n">
        <v>0</v>
      </c>
      <c r="M80" s="14" t="n">
        <v>0</v>
      </c>
      <c r="N80" s="14" t="n">
        <v>0</v>
      </c>
      <c r="O80" s="14" t="n">
        <v>0</v>
      </c>
      <c r="P80" s="14" t="n">
        <v>0</v>
      </c>
      <c r="Q80" s="20" t="n">
        <f aca="false">F80</f>
        <v>2688420</v>
      </c>
      <c r="R80" s="14" t="n">
        <v>0</v>
      </c>
      <c r="S80" s="14" t="n">
        <v>34600</v>
      </c>
      <c r="T80" s="14" t="n">
        <v>25950</v>
      </c>
    </row>
    <row collapsed="false" customFormat="false" customHeight="false" hidden="false" ht="15" outlineLevel="0" r="81">
      <c r="A81" s="22" t="n">
        <v>60</v>
      </c>
      <c r="B81" s="23" t="s">
        <v>92</v>
      </c>
      <c r="C81" s="19" t="n">
        <v>130.9</v>
      </c>
      <c r="D81" s="19" t="n">
        <v>32.1</v>
      </c>
      <c r="E81" s="19" t="n">
        <v>130.9</v>
      </c>
      <c r="F81" s="20" t="n">
        <f aca="false">E81*G81</f>
        <v>4529140</v>
      </c>
      <c r="G81" s="14" t="n">
        <v>34600</v>
      </c>
      <c r="H81" s="14" t="n">
        <v>0</v>
      </c>
      <c r="I81" s="14" t="n">
        <v>0</v>
      </c>
      <c r="J81" s="14" t="n">
        <v>0</v>
      </c>
      <c r="K81" s="14" t="n">
        <v>0</v>
      </c>
      <c r="L81" s="14" t="n">
        <v>0</v>
      </c>
      <c r="M81" s="14" t="n">
        <v>0</v>
      </c>
      <c r="N81" s="14" t="n">
        <v>0</v>
      </c>
      <c r="O81" s="14" t="n">
        <v>0</v>
      </c>
      <c r="P81" s="14" t="n">
        <v>0</v>
      </c>
      <c r="Q81" s="20" t="n">
        <f aca="false">F81</f>
        <v>4529140</v>
      </c>
      <c r="R81" s="14" t="n">
        <v>0</v>
      </c>
      <c r="S81" s="14" t="n">
        <v>34600</v>
      </c>
      <c r="T81" s="14" t="n">
        <v>25950</v>
      </c>
    </row>
    <row collapsed="false" customFormat="false" customHeight="false" hidden="false" ht="15" outlineLevel="0" r="82">
      <c r="A82" s="22" t="n">
        <v>61</v>
      </c>
      <c r="B82" s="23" t="s">
        <v>93</v>
      </c>
      <c r="C82" s="19" t="n">
        <v>41.5</v>
      </c>
      <c r="D82" s="19" t="n">
        <v>41.5</v>
      </c>
      <c r="E82" s="19" t="n">
        <v>41.5</v>
      </c>
      <c r="F82" s="20" t="n">
        <f aca="false">E82*G82</f>
        <v>1435900</v>
      </c>
      <c r="G82" s="14" t="n">
        <v>34600</v>
      </c>
      <c r="H82" s="14" t="n">
        <v>0</v>
      </c>
      <c r="I82" s="14" t="n">
        <v>0</v>
      </c>
      <c r="J82" s="14" t="n">
        <v>0</v>
      </c>
      <c r="K82" s="14" t="n">
        <v>0</v>
      </c>
      <c r="L82" s="14" t="n">
        <v>0</v>
      </c>
      <c r="M82" s="14" t="n">
        <v>0</v>
      </c>
      <c r="N82" s="14" t="n">
        <v>0</v>
      </c>
      <c r="O82" s="14" t="n">
        <v>0</v>
      </c>
      <c r="P82" s="14" t="n">
        <v>0</v>
      </c>
      <c r="Q82" s="20" t="n">
        <f aca="false">F82</f>
        <v>1435900</v>
      </c>
      <c r="R82" s="14" t="n">
        <v>0</v>
      </c>
      <c r="S82" s="14" t="n">
        <v>34600</v>
      </c>
      <c r="T82" s="14" t="n">
        <v>25950</v>
      </c>
    </row>
    <row collapsed="false" customFormat="false" customHeight="false" hidden="false" ht="15" outlineLevel="0" r="83">
      <c r="A83" s="22" t="n">
        <v>62</v>
      </c>
      <c r="B83" s="23" t="s">
        <v>94</v>
      </c>
      <c r="C83" s="19" t="n">
        <v>181.7</v>
      </c>
      <c r="D83" s="19" t="n">
        <v>60.3</v>
      </c>
      <c r="E83" s="19" t="n">
        <v>181.7</v>
      </c>
      <c r="F83" s="20" t="n">
        <f aca="false">E83*G83</f>
        <v>6286820</v>
      </c>
      <c r="G83" s="14" t="n">
        <v>34600</v>
      </c>
      <c r="H83" s="14" t="n">
        <v>0</v>
      </c>
      <c r="I83" s="14" t="n">
        <v>0</v>
      </c>
      <c r="J83" s="14" t="n">
        <v>0</v>
      </c>
      <c r="K83" s="14" t="n">
        <v>0</v>
      </c>
      <c r="L83" s="14" t="n">
        <v>0</v>
      </c>
      <c r="M83" s="14" t="n">
        <v>0</v>
      </c>
      <c r="N83" s="14" t="n">
        <v>0</v>
      </c>
      <c r="O83" s="14" t="n">
        <v>0</v>
      </c>
      <c r="P83" s="14" t="n">
        <v>0</v>
      </c>
      <c r="Q83" s="20" t="n">
        <f aca="false">F83</f>
        <v>6286820</v>
      </c>
      <c r="R83" s="14" t="n">
        <v>0</v>
      </c>
      <c r="S83" s="14" t="n">
        <v>34600</v>
      </c>
      <c r="T83" s="14" t="n">
        <v>25950</v>
      </c>
    </row>
    <row collapsed="false" customFormat="false" customHeight="false" hidden="false" ht="15" outlineLevel="0" r="84">
      <c r="A84" s="22" t="n">
        <v>63</v>
      </c>
      <c r="B84" s="23" t="s">
        <v>95</v>
      </c>
      <c r="C84" s="19" t="n">
        <v>180.8</v>
      </c>
      <c r="D84" s="19" t="n">
        <v>90.3</v>
      </c>
      <c r="E84" s="19" t="n">
        <v>180.8</v>
      </c>
      <c r="F84" s="20" t="n">
        <f aca="false">E84*G84</f>
        <v>6255680</v>
      </c>
      <c r="G84" s="14" t="n">
        <v>34600</v>
      </c>
      <c r="H84" s="14" t="n">
        <v>0</v>
      </c>
      <c r="I84" s="14" t="n">
        <v>0</v>
      </c>
      <c r="J84" s="14" t="n">
        <v>0</v>
      </c>
      <c r="K84" s="14" t="n">
        <v>0</v>
      </c>
      <c r="L84" s="14" t="n">
        <v>0</v>
      </c>
      <c r="M84" s="14" t="n">
        <v>0</v>
      </c>
      <c r="N84" s="14" t="n">
        <v>0</v>
      </c>
      <c r="O84" s="14" t="n">
        <v>0</v>
      </c>
      <c r="P84" s="14" t="n">
        <v>0</v>
      </c>
      <c r="Q84" s="20" t="n">
        <f aca="false">F84</f>
        <v>6255680</v>
      </c>
      <c r="R84" s="14" t="n">
        <v>0</v>
      </c>
      <c r="S84" s="14" t="n">
        <v>34600</v>
      </c>
      <c r="T84" s="14" t="n">
        <v>25950</v>
      </c>
    </row>
    <row collapsed="false" customFormat="false" customHeight="false" hidden="false" ht="15" outlineLevel="0" r="85">
      <c r="A85" s="22" t="n">
        <v>64</v>
      </c>
      <c r="B85" s="23" t="s">
        <v>96</v>
      </c>
      <c r="C85" s="19" t="n">
        <v>150.1</v>
      </c>
      <c r="D85" s="19" t="n">
        <v>0</v>
      </c>
      <c r="E85" s="19" t="n">
        <v>150.1</v>
      </c>
      <c r="F85" s="20" t="n">
        <f aca="false">E85*G85</f>
        <v>5193460</v>
      </c>
      <c r="G85" s="14" t="n">
        <v>34600</v>
      </c>
      <c r="H85" s="14" t="n">
        <v>0</v>
      </c>
      <c r="I85" s="14" t="n">
        <v>0</v>
      </c>
      <c r="J85" s="14" t="n">
        <v>0</v>
      </c>
      <c r="K85" s="14" t="n">
        <v>0</v>
      </c>
      <c r="L85" s="14" t="n">
        <v>0</v>
      </c>
      <c r="M85" s="14" t="n">
        <v>0</v>
      </c>
      <c r="N85" s="14" t="n">
        <v>0</v>
      </c>
      <c r="O85" s="14" t="n">
        <v>0</v>
      </c>
      <c r="P85" s="14" t="n">
        <v>0</v>
      </c>
      <c r="Q85" s="20" t="n">
        <f aca="false">F85</f>
        <v>5193460</v>
      </c>
      <c r="R85" s="14" t="n">
        <v>0</v>
      </c>
      <c r="S85" s="14" t="n">
        <v>34600</v>
      </c>
      <c r="T85" s="14" t="n">
        <v>25950</v>
      </c>
    </row>
    <row collapsed="false" customFormat="false" customHeight="false" hidden="false" ht="15" outlineLevel="0" r="86">
      <c r="A86" s="22" t="n">
        <v>65</v>
      </c>
      <c r="B86" s="23" t="s">
        <v>97</v>
      </c>
      <c r="C86" s="19" t="n">
        <v>150.8</v>
      </c>
      <c r="D86" s="19" t="n">
        <v>120.6</v>
      </c>
      <c r="E86" s="19" t="n">
        <v>150.8</v>
      </c>
      <c r="F86" s="20" t="n">
        <f aca="false">E86*G86</f>
        <v>5217680</v>
      </c>
      <c r="G86" s="14" t="n">
        <v>34600</v>
      </c>
      <c r="H86" s="14" t="n">
        <v>0</v>
      </c>
      <c r="I86" s="14" t="n">
        <v>0</v>
      </c>
      <c r="J86" s="14" t="n">
        <v>0</v>
      </c>
      <c r="K86" s="14" t="n">
        <v>0</v>
      </c>
      <c r="L86" s="14" t="n">
        <v>0</v>
      </c>
      <c r="M86" s="14" t="n">
        <v>0</v>
      </c>
      <c r="N86" s="14" t="n">
        <v>0</v>
      </c>
      <c r="O86" s="14" t="n">
        <v>0</v>
      </c>
      <c r="P86" s="14" t="n">
        <v>0</v>
      </c>
      <c r="Q86" s="20" t="n">
        <f aca="false">F86</f>
        <v>5217680</v>
      </c>
      <c r="R86" s="14" t="n">
        <v>0</v>
      </c>
      <c r="S86" s="14" t="n">
        <v>34600</v>
      </c>
      <c r="T86" s="14" t="n">
        <v>25950</v>
      </c>
    </row>
    <row collapsed="false" customFormat="false" customHeight="false" hidden="false" ht="15" outlineLevel="0" r="87">
      <c r="A87" s="22" t="n">
        <v>66</v>
      </c>
      <c r="B87" s="23" t="s">
        <v>98</v>
      </c>
      <c r="C87" s="19" t="n">
        <v>181.5</v>
      </c>
      <c r="D87" s="19" t="n">
        <v>60.4</v>
      </c>
      <c r="E87" s="19" t="n">
        <v>181.5</v>
      </c>
      <c r="F87" s="20" t="n">
        <f aca="false">E87*G87</f>
        <v>6279900</v>
      </c>
      <c r="G87" s="14" t="n">
        <v>34600</v>
      </c>
      <c r="H87" s="14" t="n">
        <v>0</v>
      </c>
      <c r="I87" s="14" t="n">
        <v>0</v>
      </c>
      <c r="J87" s="14" t="n">
        <v>0</v>
      </c>
      <c r="K87" s="14" t="n">
        <v>0</v>
      </c>
      <c r="L87" s="14" t="n">
        <v>0</v>
      </c>
      <c r="M87" s="14" t="n">
        <v>0</v>
      </c>
      <c r="N87" s="14" t="n">
        <v>0</v>
      </c>
      <c r="O87" s="14" t="n">
        <v>0</v>
      </c>
      <c r="P87" s="14" t="n">
        <v>0</v>
      </c>
      <c r="Q87" s="20" t="n">
        <f aca="false">F87</f>
        <v>6279900</v>
      </c>
      <c r="R87" s="14" t="n">
        <v>0</v>
      </c>
      <c r="S87" s="14" t="n">
        <v>34600</v>
      </c>
      <c r="T87" s="14" t="n">
        <v>25950</v>
      </c>
    </row>
    <row collapsed="false" customFormat="false" customHeight="false" hidden="false" ht="15" outlineLevel="0" r="88">
      <c r="A88" s="22" t="n">
        <v>67</v>
      </c>
      <c r="B88" s="23" t="s">
        <v>99</v>
      </c>
      <c r="C88" s="19" t="n">
        <v>74.8</v>
      </c>
      <c r="D88" s="19" t="n">
        <v>38.1</v>
      </c>
      <c r="E88" s="19" t="n">
        <v>74.8</v>
      </c>
      <c r="F88" s="20" t="n">
        <f aca="false">E88*G88</f>
        <v>2588080</v>
      </c>
      <c r="G88" s="14" t="n">
        <v>34600</v>
      </c>
      <c r="H88" s="14" t="n">
        <v>0</v>
      </c>
      <c r="I88" s="14" t="n">
        <v>0</v>
      </c>
      <c r="J88" s="14" t="n">
        <v>0</v>
      </c>
      <c r="K88" s="14" t="n">
        <v>0</v>
      </c>
      <c r="L88" s="14" t="n">
        <v>0</v>
      </c>
      <c r="M88" s="14" t="n">
        <v>0</v>
      </c>
      <c r="N88" s="14" t="n">
        <v>0</v>
      </c>
      <c r="O88" s="14" t="n">
        <v>0</v>
      </c>
      <c r="P88" s="14" t="n">
        <v>0</v>
      </c>
      <c r="Q88" s="20" t="n">
        <f aca="false">F88</f>
        <v>2588080</v>
      </c>
      <c r="R88" s="14" t="n">
        <v>0</v>
      </c>
      <c r="S88" s="14" t="n">
        <v>34600</v>
      </c>
      <c r="T88" s="14" t="n">
        <v>25950</v>
      </c>
    </row>
    <row collapsed="false" customFormat="false" customHeight="false" hidden="false" ht="15" outlineLevel="0" r="89">
      <c r="A89" s="22" t="n">
        <v>68</v>
      </c>
      <c r="B89" s="23" t="s">
        <v>100</v>
      </c>
      <c r="C89" s="19" t="n">
        <v>55.4</v>
      </c>
      <c r="D89" s="19" t="n">
        <v>0</v>
      </c>
      <c r="E89" s="19" t="n">
        <v>55.4</v>
      </c>
      <c r="F89" s="20" t="n">
        <f aca="false">E89*G89</f>
        <v>1916840</v>
      </c>
      <c r="G89" s="14" t="n">
        <v>34600</v>
      </c>
      <c r="H89" s="14" t="n">
        <v>0</v>
      </c>
      <c r="I89" s="14" t="n">
        <v>0</v>
      </c>
      <c r="J89" s="14" t="n">
        <v>0</v>
      </c>
      <c r="K89" s="14" t="n">
        <v>0</v>
      </c>
      <c r="L89" s="14" t="n">
        <v>0</v>
      </c>
      <c r="M89" s="14" t="n">
        <v>0</v>
      </c>
      <c r="N89" s="14" t="n">
        <v>0</v>
      </c>
      <c r="O89" s="14" t="n">
        <v>0</v>
      </c>
      <c r="P89" s="14" t="n">
        <v>0</v>
      </c>
      <c r="Q89" s="20" t="n">
        <f aca="false">F89</f>
        <v>1916840</v>
      </c>
      <c r="R89" s="14" t="n">
        <v>0</v>
      </c>
      <c r="S89" s="14" t="n">
        <v>34600</v>
      </c>
      <c r="T89" s="14" t="n">
        <v>25950</v>
      </c>
    </row>
    <row collapsed="false" customFormat="false" customHeight="false" hidden="false" ht="15" outlineLevel="0" r="90">
      <c r="A90" s="22" t="n">
        <v>69</v>
      </c>
      <c r="B90" s="23" t="s">
        <v>101</v>
      </c>
      <c r="C90" s="19" t="n">
        <v>73.9</v>
      </c>
      <c r="D90" s="19" t="n">
        <v>37</v>
      </c>
      <c r="E90" s="19" t="n">
        <v>73.9</v>
      </c>
      <c r="F90" s="20" t="n">
        <f aca="false">E90*G90</f>
        <v>2556940</v>
      </c>
      <c r="G90" s="14" t="n">
        <v>34600</v>
      </c>
      <c r="H90" s="14" t="n">
        <v>0</v>
      </c>
      <c r="I90" s="14" t="n">
        <v>0</v>
      </c>
      <c r="J90" s="14" t="n">
        <v>0</v>
      </c>
      <c r="K90" s="14" t="n">
        <v>0</v>
      </c>
      <c r="L90" s="14" t="n">
        <v>0</v>
      </c>
      <c r="M90" s="14" t="n">
        <v>0</v>
      </c>
      <c r="N90" s="14" t="n">
        <v>0</v>
      </c>
      <c r="O90" s="14" t="n">
        <v>0</v>
      </c>
      <c r="P90" s="14" t="n">
        <v>0</v>
      </c>
      <c r="Q90" s="20" t="n">
        <f aca="false">F90</f>
        <v>2556940</v>
      </c>
      <c r="R90" s="14" t="n">
        <v>0</v>
      </c>
      <c r="S90" s="14" t="n">
        <v>34600</v>
      </c>
      <c r="T90" s="14" t="n">
        <v>25950</v>
      </c>
    </row>
    <row collapsed="false" customFormat="false" customHeight="false" hidden="false" ht="15" outlineLevel="0" r="91">
      <c r="A91" s="22" t="n">
        <v>70</v>
      </c>
      <c r="B91" s="23" t="s">
        <v>102</v>
      </c>
      <c r="C91" s="19" t="n">
        <v>73.9</v>
      </c>
      <c r="D91" s="19" t="n">
        <v>18.2</v>
      </c>
      <c r="E91" s="19" t="n">
        <v>73.9</v>
      </c>
      <c r="F91" s="20" t="n">
        <f aca="false">E91*G91</f>
        <v>2556940</v>
      </c>
      <c r="G91" s="14" t="n">
        <v>34600</v>
      </c>
      <c r="H91" s="14" t="n">
        <v>0</v>
      </c>
      <c r="I91" s="14" t="n">
        <v>0</v>
      </c>
      <c r="J91" s="14" t="n">
        <v>0</v>
      </c>
      <c r="K91" s="14" t="n">
        <v>0</v>
      </c>
      <c r="L91" s="14" t="n">
        <v>0</v>
      </c>
      <c r="M91" s="14" t="n">
        <v>0</v>
      </c>
      <c r="N91" s="14" t="n">
        <v>0</v>
      </c>
      <c r="O91" s="14" t="n">
        <v>0</v>
      </c>
      <c r="P91" s="14" t="n">
        <v>0</v>
      </c>
      <c r="Q91" s="20" t="n">
        <f aca="false">F91</f>
        <v>2556940</v>
      </c>
      <c r="R91" s="14" t="n">
        <v>0</v>
      </c>
      <c r="S91" s="14" t="n">
        <v>34600</v>
      </c>
      <c r="T91" s="14" t="n">
        <v>25950</v>
      </c>
    </row>
    <row collapsed="false" customFormat="false" customHeight="false" hidden="false" ht="15" outlineLevel="0" r="92">
      <c r="A92" s="22" t="n">
        <v>71</v>
      </c>
      <c r="B92" s="23" t="s">
        <v>103</v>
      </c>
      <c r="C92" s="19" t="n">
        <v>41.1</v>
      </c>
      <c r="D92" s="19" t="n">
        <v>41.1</v>
      </c>
      <c r="E92" s="19" t="n">
        <v>41.1</v>
      </c>
      <c r="F92" s="20" t="n">
        <f aca="false">E92*G92</f>
        <v>1422060</v>
      </c>
      <c r="G92" s="14" t="n">
        <v>34600</v>
      </c>
      <c r="H92" s="14" t="n">
        <v>0</v>
      </c>
      <c r="I92" s="14" t="n">
        <v>0</v>
      </c>
      <c r="J92" s="14" t="n">
        <v>0</v>
      </c>
      <c r="K92" s="14" t="n">
        <v>0</v>
      </c>
      <c r="L92" s="14" t="n">
        <v>0</v>
      </c>
      <c r="M92" s="14" t="n">
        <v>0</v>
      </c>
      <c r="N92" s="14" t="n">
        <v>0</v>
      </c>
      <c r="O92" s="14" t="n">
        <v>0</v>
      </c>
      <c r="P92" s="14" t="n">
        <v>0</v>
      </c>
      <c r="Q92" s="20" t="n">
        <f aca="false">F92</f>
        <v>1422060</v>
      </c>
      <c r="R92" s="14" t="n">
        <v>0</v>
      </c>
      <c r="S92" s="14" t="n">
        <v>34600</v>
      </c>
      <c r="T92" s="14" t="n">
        <v>25950</v>
      </c>
    </row>
    <row collapsed="false" customFormat="false" customHeight="false" hidden="false" ht="15" outlineLevel="0" r="93">
      <c r="A93" s="22" t="n">
        <v>72</v>
      </c>
      <c r="B93" s="23" t="s">
        <v>104</v>
      </c>
      <c r="C93" s="19" t="n">
        <v>121.8</v>
      </c>
      <c r="D93" s="19" t="n">
        <v>93.8</v>
      </c>
      <c r="E93" s="19" t="n">
        <v>121.8</v>
      </c>
      <c r="F93" s="20" t="n">
        <f aca="false">E93*G93</f>
        <v>4214280</v>
      </c>
      <c r="G93" s="14" t="n">
        <v>34600</v>
      </c>
      <c r="H93" s="14" t="n">
        <v>0</v>
      </c>
      <c r="I93" s="14" t="n">
        <v>0</v>
      </c>
      <c r="J93" s="14" t="n">
        <v>0</v>
      </c>
      <c r="K93" s="14" t="n">
        <v>0</v>
      </c>
      <c r="L93" s="14" t="n">
        <v>0</v>
      </c>
      <c r="M93" s="14" t="n">
        <v>0</v>
      </c>
      <c r="N93" s="14" t="n">
        <v>0</v>
      </c>
      <c r="O93" s="14" t="n">
        <v>0</v>
      </c>
      <c r="P93" s="14" t="n">
        <v>0</v>
      </c>
      <c r="Q93" s="20" t="n">
        <f aca="false">F93</f>
        <v>4214280</v>
      </c>
      <c r="R93" s="14" t="n">
        <v>0</v>
      </c>
      <c r="S93" s="14" t="n">
        <v>34600</v>
      </c>
      <c r="T93" s="14" t="n">
        <v>25950</v>
      </c>
    </row>
    <row collapsed="false" customFormat="false" customHeight="false" hidden="false" ht="15" outlineLevel="0" r="94">
      <c r="A94" s="22" t="n">
        <v>73</v>
      </c>
      <c r="B94" s="23" t="s">
        <v>105</v>
      </c>
      <c r="C94" s="19" t="n">
        <v>78.8</v>
      </c>
      <c r="D94" s="19" t="n">
        <v>0</v>
      </c>
      <c r="E94" s="19" t="n">
        <v>78.8</v>
      </c>
      <c r="F94" s="20" t="n">
        <f aca="false">E94*G94</f>
        <v>2726480</v>
      </c>
      <c r="G94" s="14" t="n">
        <v>34600</v>
      </c>
      <c r="H94" s="14" t="n">
        <v>0</v>
      </c>
      <c r="I94" s="14" t="n">
        <v>0</v>
      </c>
      <c r="J94" s="14" t="n">
        <v>0</v>
      </c>
      <c r="K94" s="14" t="n">
        <v>0</v>
      </c>
      <c r="L94" s="14" t="n">
        <v>0</v>
      </c>
      <c r="M94" s="14" t="n">
        <v>0</v>
      </c>
      <c r="N94" s="14" t="n">
        <v>0</v>
      </c>
      <c r="O94" s="14" t="n">
        <v>0</v>
      </c>
      <c r="P94" s="14" t="n">
        <v>0</v>
      </c>
      <c r="Q94" s="20" t="n">
        <f aca="false">F94</f>
        <v>2726480</v>
      </c>
      <c r="R94" s="14" t="n">
        <v>0</v>
      </c>
      <c r="S94" s="14" t="n">
        <v>34600</v>
      </c>
      <c r="T94" s="14" t="n">
        <v>25950</v>
      </c>
    </row>
    <row collapsed="false" customFormat="false" customHeight="false" hidden="false" ht="15" outlineLevel="0" r="95">
      <c r="A95" s="22" t="n">
        <v>74</v>
      </c>
      <c r="B95" s="23" t="s">
        <v>106</v>
      </c>
      <c r="C95" s="19" t="n">
        <v>76.4</v>
      </c>
      <c r="D95" s="19" t="n">
        <v>0</v>
      </c>
      <c r="E95" s="19" t="n">
        <v>76.4</v>
      </c>
      <c r="F95" s="20" t="n">
        <f aca="false">E95*G95</f>
        <v>2643440</v>
      </c>
      <c r="G95" s="14" t="n">
        <v>34600</v>
      </c>
      <c r="H95" s="14" t="n">
        <v>0</v>
      </c>
      <c r="I95" s="14" t="n">
        <v>0</v>
      </c>
      <c r="J95" s="14" t="n">
        <v>0</v>
      </c>
      <c r="K95" s="14" t="n">
        <v>0</v>
      </c>
      <c r="L95" s="14" t="n">
        <v>0</v>
      </c>
      <c r="M95" s="14" t="n">
        <v>0</v>
      </c>
      <c r="N95" s="14" t="n">
        <v>0</v>
      </c>
      <c r="O95" s="14" t="n">
        <v>0</v>
      </c>
      <c r="P95" s="14" t="n">
        <v>0</v>
      </c>
      <c r="Q95" s="20" t="n">
        <f aca="false">F95</f>
        <v>2643440</v>
      </c>
      <c r="R95" s="14" t="n">
        <v>0</v>
      </c>
      <c r="S95" s="14" t="n">
        <v>34600</v>
      </c>
      <c r="T95" s="14" t="n">
        <v>25950</v>
      </c>
    </row>
    <row collapsed="false" customFormat="false" customHeight="false" hidden="false" ht="15" outlineLevel="0" r="96">
      <c r="A96" s="22" t="n">
        <v>75</v>
      </c>
      <c r="B96" s="23" t="s">
        <v>107</v>
      </c>
      <c r="C96" s="19" t="n">
        <v>77.9</v>
      </c>
      <c r="D96" s="19" t="n">
        <v>0</v>
      </c>
      <c r="E96" s="19" t="n">
        <v>77.9</v>
      </c>
      <c r="F96" s="20" t="n">
        <f aca="false">E96*G96</f>
        <v>2695340</v>
      </c>
      <c r="G96" s="14" t="n">
        <v>34600</v>
      </c>
      <c r="H96" s="14" t="n">
        <v>0</v>
      </c>
      <c r="I96" s="14" t="n">
        <v>0</v>
      </c>
      <c r="J96" s="14" t="n">
        <v>0</v>
      </c>
      <c r="K96" s="14" t="n">
        <v>0</v>
      </c>
      <c r="L96" s="14" t="n">
        <v>0</v>
      </c>
      <c r="M96" s="14" t="n">
        <v>0</v>
      </c>
      <c r="N96" s="14" t="n">
        <v>0</v>
      </c>
      <c r="O96" s="14" t="n">
        <v>0</v>
      </c>
      <c r="P96" s="14" t="n">
        <v>0</v>
      </c>
      <c r="Q96" s="20" t="n">
        <f aca="false">F96</f>
        <v>2695340</v>
      </c>
      <c r="R96" s="14" t="n">
        <v>0</v>
      </c>
      <c r="S96" s="14" t="n">
        <v>34600</v>
      </c>
      <c r="T96" s="14" t="n">
        <v>25950</v>
      </c>
    </row>
    <row collapsed="false" customFormat="false" customHeight="false" hidden="false" ht="15" outlineLevel="0" r="97">
      <c r="A97" s="22" t="n">
        <v>76</v>
      </c>
      <c r="B97" s="23" t="s">
        <v>108</v>
      </c>
      <c r="C97" s="19" t="n">
        <v>85.4</v>
      </c>
      <c r="D97" s="19" t="n">
        <v>0</v>
      </c>
      <c r="E97" s="19" t="n">
        <v>85.4</v>
      </c>
      <c r="F97" s="20" t="n">
        <f aca="false">E97*G97</f>
        <v>2954840</v>
      </c>
      <c r="G97" s="14" t="n">
        <v>34600</v>
      </c>
      <c r="H97" s="14" t="n">
        <v>0</v>
      </c>
      <c r="I97" s="14" t="n">
        <v>0</v>
      </c>
      <c r="J97" s="14" t="n">
        <v>0</v>
      </c>
      <c r="K97" s="14" t="n">
        <v>0</v>
      </c>
      <c r="L97" s="14" t="n">
        <v>0</v>
      </c>
      <c r="M97" s="14" t="n">
        <v>0</v>
      </c>
      <c r="N97" s="14" t="n">
        <v>0</v>
      </c>
      <c r="O97" s="14" t="n">
        <v>0</v>
      </c>
      <c r="P97" s="14" t="n">
        <v>0</v>
      </c>
      <c r="Q97" s="20" t="n">
        <f aca="false">F97</f>
        <v>2954840</v>
      </c>
      <c r="R97" s="14" t="n">
        <v>0</v>
      </c>
      <c r="S97" s="14" t="n">
        <v>34600</v>
      </c>
      <c r="T97" s="14" t="n">
        <v>25950</v>
      </c>
    </row>
    <row collapsed="false" customFormat="false" customHeight="false" hidden="false" ht="15" outlineLevel="0" r="98">
      <c r="A98" s="22" t="n">
        <v>77</v>
      </c>
      <c r="B98" s="23" t="s">
        <v>109</v>
      </c>
      <c r="C98" s="19" t="n">
        <v>138.5</v>
      </c>
      <c r="D98" s="19" t="n">
        <v>0</v>
      </c>
      <c r="E98" s="19" t="n">
        <v>138.5</v>
      </c>
      <c r="F98" s="20" t="n">
        <f aca="false">E98*G98</f>
        <v>4792100</v>
      </c>
      <c r="G98" s="14" t="n">
        <v>34600</v>
      </c>
      <c r="H98" s="14" t="n">
        <v>0</v>
      </c>
      <c r="I98" s="14" t="n">
        <v>0</v>
      </c>
      <c r="J98" s="14" t="n">
        <v>0</v>
      </c>
      <c r="K98" s="14" t="n">
        <v>0</v>
      </c>
      <c r="L98" s="14" t="n">
        <v>0</v>
      </c>
      <c r="M98" s="14" t="n">
        <v>0</v>
      </c>
      <c r="N98" s="14" t="n">
        <v>0</v>
      </c>
      <c r="O98" s="14" t="n">
        <v>0</v>
      </c>
      <c r="P98" s="14" t="n">
        <v>0</v>
      </c>
      <c r="Q98" s="20" t="n">
        <f aca="false">F98</f>
        <v>4792100</v>
      </c>
      <c r="R98" s="14" t="n">
        <v>0</v>
      </c>
      <c r="S98" s="14" t="n">
        <v>34600</v>
      </c>
      <c r="T98" s="14" t="n">
        <v>25950</v>
      </c>
    </row>
    <row collapsed="false" customFormat="false" customHeight="false" hidden="false" ht="15" outlineLevel="0" r="99">
      <c r="A99" s="22" t="n">
        <v>78</v>
      </c>
      <c r="B99" s="23" t="s">
        <v>110</v>
      </c>
      <c r="C99" s="19" t="n">
        <v>79.9</v>
      </c>
      <c r="D99" s="19" t="n">
        <v>0</v>
      </c>
      <c r="E99" s="19" t="n">
        <v>79.9</v>
      </c>
      <c r="F99" s="20" t="n">
        <f aca="false">E99*G99</f>
        <v>2764540</v>
      </c>
      <c r="G99" s="14" t="n">
        <v>34600</v>
      </c>
      <c r="H99" s="14" t="n">
        <v>0</v>
      </c>
      <c r="I99" s="14" t="n">
        <v>0</v>
      </c>
      <c r="J99" s="14" t="n">
        <v>0</v>
      </c>
      <c r="K99" s="14" t="n">
        <v>0</v>
      </c>
      <c r="L99" s="14" t="n">
        <v>0</v>
      </c>
      <c r="M99" s="14" t="n">
        <v>0</v>
      </c>
      <c r="N99" s="14" t="n">
        <v>0</v>
      </c>
      <c r="O99" s="14" t="n">
        <v>0</v>
      </c>
      <c r="P99" s="14" t="n">
        <v>0</v>
      </c>
      <c r="Q99" s="20" t="n">
        <f aca="false">F99</f>
        <v>2764540</v>
      </c>
      <c r="R99" s="14" t="n">
        <v>0</v>
      </c>
      <c r="S99" s="14" t="n">
        <v>34600</v>
      </c>
      <c r="T99" s="14" t="n">
        <v>25950</v>
      </c>
    </row>
    <row collapsed="false" customFormat="false" customHeight="false" hidden="false" ht="15" outlineLevel="0" r="100">
      <c r="A100" s="22" t="n">
        <v>79</v>
      </c>
      <c r="B100" s="23" t="s">
        <v>111</v>
      </c>
      <c r="C100" s="19" t="n">
        <v>41.7</v>
      </c>
      <c r="D100" s="19" t="n">
        <v>0</v>
      </c>
      <c r="E100" s="19" t="n">
        <v>41.7</v>
      </c>
      <c r="F100" s="20" t="n">
        <f aca="false">E100*G100</f>
        <v>1442820</v>
      </c>
      <c r="G100" s="14" t="n">
        <v>34600</v>
      </c>
      <c r="H100" s="14" t="n">
        <v>0</v>
      </c>
      <c r="I100" s="14" t="n">
        <v>0</v>
      </c>
      <c r="J100" s="14" t="n">
        <v>0</v>
      </c>
      <c r="K100" s="14" t="n">
        <v>0</v>
      </c>
      <c r="L100" s="14" t="n">
        <v>0</v>
      </c>
      <c r="M100" s="14" t="n">
        <v>0</v>
      </c>
      <c r="N100" s="14" t="n">
        <v>0</v>
      </c>
      <c r="O100" s="14" t="n">
        <v>0</v>
      </c>
      <c r="P100" s="14" t="n">
        <v>0</v>
      </c>
      <c r="Q100" s="20" t="n">
        <f aca="false">F100</f>
        <v>1442820</v>
      </c>
      <c r="R100" s="14" t="n">
        <v>0</v>
      </c>
      <c r="S100" s="14" t="n">
        <v>34600</v>
      </c>
      <c r="T100" s="14" t="n">
        <v>25950</v>
      </c>
    </row>
    <row collapsed="false" customFormat="false" customHeight="false" hidden="false" ht="15" outlineLevel="0" r="101">
      <c r="A101" s="22" t="n">
        <v>80</v>
      </c>
      <c r="B101" s="23" t="s">
        <v>112</v>
      </c>
      <c r="C101" s="19" t="n">
        <v>41</v>
      </c>
      <c r="D101" s="19" t="n">
        <v>0</v>
      </c>
      <c r="E101" s="19" t="n">
        <v>41</v>
      </c>
      <c r="F101" s="20" t="n">
        <f aca="false">E101*G101</f>
        <v>1418600</v>
      </c>
      <c r="G101" s="14" t="n">
        <v>34600</v>
      </c>
      <c r="H101" s="14" t="n">
        <v>0</v>
      </c>
      <c r="I101" s="14" t="n">
        <v>0</v>
      </c>
      <c r="J101" s="14" t="n">
        <v>0</v>
      </c>
      <c r="K101" s="14" t="n">
        <v>0</v>
      </c>
      <c r="L101" s="14" t="n">
        <v>0</v>
      </c>
      <c r="M101" s="14" t="n">
        <v>0</v>
      </c>
      <c r="N101" s="14" t="n">
        <v>0</v>
      </c>
      <c r="O101" s="14" t="n">
        <v>0</v>
      </c>
      <c r="P101" s="14" t="n">
        <v>0</v>
      </c>
      <c r="Q101" s="20" t="n">
        <f aca="false">F101</f>
        <v>1418600</v>
      </c>
      <c r="R101" s="14" t="n">
        <v>0</v>
      </c>
      <c r="S101" s="14" t="n">
        <v>34600</v>
      </c>
      <c r="T101" s="14" t="n">
        <v>25950</v>
      </c>
    </row>
    <row collapsed="false" customFormat="false" customHeight="false" hidden="false" ht="15" outlineLevel="0" r="102">
      <c r="A102" s="22" t="n">
        <v>81</v>
      </c>
      <c r="B102" s="23" t="s">
        <v>113</v>
      </c>
      <c r="C102" s="19" t="n">
        <v>103.9</v>
      </c>
      <c r="D102" s="19" t="n">
        <v>0</v>
      </c>
      <c r="E102" s="19" t="n">
        <v>103.9</v>
      </c>
      <c r="F102" s="20" t="n">
        <f aca="false">E102*G102</f>
        <v>3594940</v>
      </c>
      <c r="G102" s="14" t="n">
        <v>34600</v>
      </c>
      <c r="H102" s="14" t="n">
        <v>0</v>
      </c>
      <c r="I102" s="14" t="n">
        <v>0</v>
      </c>
      <c r="J102" s="14" t="n">
        <v>0</v>
      </c>
      <c r="K102" s="14" t="n">
        <v>0</v>
      </c>
      <c r="L102" s="14" t="n">
        <v>0</v>
      </c>
      <c r="M102" s="14" t="n">
        <v>0</v>
      </c>
      <c r="N102" s="14" t="n">
        <v>0</v>
      </c>
      <c r="O102" s="14" t="n">
        <v>0</v>
      </c>
      <c r="P102" s="14" t="n">
        <v>0</v>
      </c>
      <c r="Q102" s="20" t="n">
        <f aca="false">F102</f>
        <v>3594940</v>
      </c>
      <c r="R102" s="14" t="n">
        <v>0</v>
      </c>
      <c r="S102" s="14" t="n">
        <v>34600</v>
      </c>
      <c r="T102" s="14" t="n">
        <v>25950</v>
      </c>
    </row>
    <row collapsed="false" customFormat="false" customHeight="false" hidden="false" ht="15" outlineLevel="0" r="103">
      <c r="A103" s="22" t="n">
        <v>82</v>
      </c>
      <c r="B103" s="23" t="s">
        <v>114</v>
      </c>
      <c r="C103" s="19" t="n">
        <v>53.7</v>
      </c>
      <c r="D103" s="19" t="n">
        <v>0</v>
      </c>
      <c r="E103" s="19" t="n">
        <v>53.7</v>
      </c>
      <c r="F103" s="20" t="n">
        <f aca="false">E103*G103</f>
        <v>1858020</v>
      </c>
      <c r="G103" s="14" t="n">
        <v>34600</v>
      </c>
      <c r="H103" s="14" t="n">
        <v>0</v>
      </c>
      <c r="I103" s="14" t="n">
        <v>0</v>
      </c>
      <c r="J103" s="14" t="n">
        <v>0</v>
      </c>
      <c r="K103" s="14" t="n">
        <v>0</v>
      </c>
      <c r="L103" s="14" t="n">
        <v>0</v>
      </c>
      <c r="M103" s="14" t="n">
        <v>0</v>
      </c>
      <c r="N103" s="14" t="n">
        <v>0</v>
      </c>
      <c r="O103" s="14" t="n">
        <v>0</v>
      </c>
      <c r="P103" s="14" t="n">
        <v>0</v>
      </c>
      <c r="Q103" s="20" t="n">
        <f aca="false">F103</f>
        <v>1858020</v>
      </c>
      <c r="R103" s="14" t="n">
        <v>0</v>
      </c>
      <c r="S103" s="14" t="n">
        <v>34600</v>
      </c>
      <c r="T103" s="14" t="n">
        <v>25950</v>
      </c>
    </row>
    <row collapsed="false" customFormat="false" customHeight="false" hidden="false" ht="15" outlineLevel="0" r="104">
      <c r="A104" s="22" t="n">
        <v>83</v>
      </c>
      <c r="B104" s="23" t="s">
        <v>115</v>
      </c>
      <c r="C104" s="19" t="n">
        <v>33.3</v>
      </c>
      <c r="D104" s="19" t="n">
        <v>0</v>
      </c>
      <c r="E104" s="19" t="n">
        <v>33.3</v>
      </c>
      <c r="F104" s="20" t="n">
        <f aca="false">E104*G104</f>
        <v>1152180</v>
      </c>
      <c r="G104" s="14" t="n">
        <v>34600</v>
      </c>
      <c r="H104" s="14" t="n">
        <v>0</v>
      </c>
      <c r="I104" s="14" t="n">
        <v>0</v>
      </c>
      <c r="J104" s="14" t="n">
        <v>0</v>
      </c>
      <c r="K104" s="14" t="n">
        <v>0</v>
      </c>
      <c r="L104" s="14" t="n">
        <v>0</v>
      </c>
      <c r="M104" s="14" t="n">
        <v>0</v>
      </c>
      <c r="N104" s="14" t="n">
        <v>0</v>
      </c>
      <c r="O104" s="14" t="n">
        <v>0</v>
      </c>
      <c r="P104" s="14" t="n">
        <v>0</v>
      </c>
      <c r="Q104" s="20" t="n">
        <f aca="false">F104</f>
        <v>1152180</v>
      </c>
      <c r="R104" s="14" t="n">
        <v>0</v>
      </c>
      <c r="S104" s="14" t="n">
        <v>34600</v>
      </c>
      <c r="T104" s="14" t="n">
        <v>25950</v>
      </c>
    </row>
    <row collapsed="false" customFormat="false" customHeight="false" hidden="false" ht="15" outlineLevel="0" r="105">
      <c r="A105" s="22" t="n">
        <v>84</v>
      </c>
      <c r="B105" s="23" t="s">
        <v>116</v>
      </c>
      <c r="C105" s="19" t="n">
        <v>79.6</v>
      </c>
      <c r="D105" s="19" t="n">
        <v>0</v>
      </c>
      <c r="E105" s="19" t="n">
        <v>79.6</v>
      </c>
      <c r="F105" s="20" t="n">
        <f aca="false">E105*G105</f>
        <v>2754160</v>
      </c>
      <c r="G105" s="14" t="n">
        <v>34600</v>
      </c>
      <c r="H105" s="14" t="n">
        <v>0</v>
      </c>
      <c r="I105" s="14" t="n">
        <v>0</v>
      </c>
      <c r="J105" s="14" t="n">
        <v>0</v>
      </c>
      <c r="K105" s="14" t="n">
        <v>0</v>
      </c>
      <c r="L105" s="14" t="n">
        <v>0</v>
      </c>
      <c r="M105" s="14" t="n">
        <v>0</v>
      </c>
      <c r="N105" s="14" t="n">
        <v>0</v>
      </c>
      <c r="O105" s="14" t="n">
        <v>0</v>
      </c>
      <c r="P105" s="14" t="n">
        <v>0</v>
      </c>
      <c r="Q105" s="20" t="n">
        <f aca="false">F105</f>
        <v>2754160</v>
      </c>
      <c r="R105" s="14" t="n">
        <v>0</v>
      </c>
      <c r="S105" s="14" t="n">
        <v>34600</v>
      </c>
      <c r="T105" s="14" t="n">
        <v>25950</v>
      </c>
    </row>
    <row collapsed="false" customFormat="false" customHeight="false" hidden="false" ht="15" outlineLevel="0" r="106">
      <c r="A106" s="22" t="n">
        <v>85</v>
      </c>
      <c r="B106" s="23" t="s">
        <v>117</v>
      </c>
      <c r="C106" s="19" t="n">
        <v>80.3</v>
      </c>
      <c r="D106" s="19" t="n">
        <v>0</v>
      </c>
      <c r="E106" s="19" t="n">
        <v>80.3</v>
      </c>
      <c r="F106" s="20" t="n">
        <f aca="false">E106*G106</f>
        <v>2778380</v>
      </c>
      <c r="G106" s="14" t="n">
        <v>34600</v>
      </c>
      <c r="H106" s="14" t="n">
        <v>0</v>
      </c>
      <c r="I106" s="14" t="n">
        <v>0</v>
      </c>
      <c r="J106" s="14" t="n">
        <v>0</v>
      </c>
      <c r="K106" s="14" t="n">
        <v>0</v>
      </c>
      <c r="L106" s="14" t="n">
        <v>0</v>
      </c>
      <c r="M106" s="14" t="n">
        <v>0</v>
      </c>
      <c r="N106" s="14" t="n">
        <v>0</v>
      </c>
      <c r="O106" s="14" t="n">
        <v>0</v>
      </c>
      <c r="P106" s="14" t="n">
        <v>0</v>
      </c>
      <c r="Q106" s="20" t="n">
        <f aca="false">F106</f>
        <v>2778380</v>
      </c>
      <c r="R106" s="14" t="n">
        <v>0</v>
      </c>
      <c r="S106" s="14" t="n">
        <v>34600</v>
      </c>
      <c r="T106" s="14" t="n">
        <v>25950</v>
      </c>
    </row>
    <row collapsed="false" customFormat="false" customHeight="false" hidden="false" ht="15" outlineLevel="0" r="107">
      <c r="A107" s="22" t="n">
        <v>86</v>
      </c>
      <c r="B107" s="23" t="s">
        <v>118</v>
      </c>
      <c r="C107" s="19" t="n">
        <v>39.6</v>
      </c>
      <c r="D107" s="19" t="n">
        <v>0</v>
      </c>
      <c r="E107" s="19" t="n">
        <v>39.6</v>
      </c>
      <c r="F107" s="20" t="n">
        <f aca="false">E107*G107</f>
        <v>1370160</v>
      </c>
      <c r="G107" s="14" t="n">
        <v>34600</v>
      </c>
      <c r="H107" s="14" t="n">
        <v>0</v>
      </c>
      <c r="I107" s="14" t="n">
        <v>0</v>
      </c>
      <c r="J107" s="14" t="n">
        <v>0</v>
      </c>
      <c r="K107" s="14" t="n">
        <v>0</v>
      </c>
      <c r="L107" s="14" t="n">
        <v>0</v>
      </c>
      <c r="M107" s="14" t="n">
        <v>0</v>
      </c>
      <c r="N107" s="14" t="n">
        <v>0</v>
      </c>
      <c r="O107" s="14" t="n">
        <v>0</v>
      </c>
      <c r="P107" s="14" t="n">
        <v>0</v>
      </c>
      <c r="Q107" s="20" t="n">
        <f aca="false">F107</f>
        <v>1370160</v>
      </c>
      <c r="R107" s="14" t="n">
        <v>0</v>
      </c>
      <c r="S107" s="14" t="n">
        <v>34600</v>
      </c>
      <c r="T107" s="14" t="n">
        <v>25950</v>
      </c>
    </row>
    <row collapsed="false" customFormat="false" customHeight="false" hidden="false" ht="15" outlineLevel="0" r="108">
      <c r="A108" s="22" t="n">
        <v>87</v>
      </c>
      <c r="B108" s="23" t="s">
        <v>119</v>
      </c>
      <c r="C108" s="19" t="n">
        <v>40</v>
      </c>
      <c r="D108" s="19" t="n">
        <v>0</v>
      </c>
      <c r="E108" s="19" t="n">
        <v>40</v>
      </c>
      <c r="F108" s="20" t="n">
        <f aca="false">E108*G108</f>
        <v>1384000</v>
      </c>
      <c r="G108" s="14" t="n">
        <v>34600</v>
      </c>
      <c r="H108" s="14" t="n">
        <v>0</v>
      </c>
      <c r="I108" s="14" t="n">
        <v>0</v>
      </c>
      <c r="J108" s="14" t="n">
        <v>0</v>
      </c>
      <c r="K108" s="14" t="n">
        <v>0</v>
      </c>
      <c r="L108" s="14" t="n">
        <v>0</v>
      </c>
      <c r="M108" s="14" t="n">
        <v>0</v>
      </c>
      <c r="N108" s="14" t="n">
        <v>0</v>
      </c>
      <c r="O108" s="14" t="n">
        <v>0</v>
      </c>
      <c r="P108" s="14" t="n">
        <v>0</v>
      </c>
      <c r="Q108" s="20" t="n">
        <f aca="false">F108</f>
        <v>1384000</v>
      </c>
      <c r="R108" s="14" t="n">
        <v>0</v>
      </c>
      <c r="S108" s="14" t="n">
        <v>34600</v>
      </c>
      <c r="T108" s="14" t="n">
        <v>25950</v>
      </c>
    </row>
    <row collapsed="false" customFormat="false" customHeight="false" hidden="false" ht="15" outlineLevel="0" r="109">
      <c r="A109" s="22" t="n">
        <v>88</v>
      </c>
      <c r="B109" s="23" t="s">
        <v>120</v>
      </c>
      <c r="C109" s="19" t="n">
        <v>85.2</v>
      </c>
      <c r="D109" s="19" t="n">
        <v>0</v>
      </c>
      <c r="E109" s="19" t="n">
        <v>85.2</v>
      </c>
      <c r="F109" s="20" t="n">
        <f aca="false">E109*G109</f>
        <v>2947920</v>
      </c>
      <c r="G109" s="14" t="n">
        <v>34600</v>
      </c>
      <c r="H109" s="14" t="n">
        <v>0</v>
      </c>
      <c r="I109" s="14" t="n">
        <v>0</v>
      </c>
      <c r="J109" s="14" t="n">
        <v>0</v>
      </c>
      <c r="K109" s="14" t="n">
        <v>0</v>
      </c>
      <c r="L109" s="14" t="n">
        <v>0</v>
      </c>
      <c r="M109" s="14" t="n">
        <v>0</v>
      </c>
      <c r="N109" s="14" t="n">
        <v>0</v>
      </c>
      <c r="O109" s="14" t="n">
        <v>0</v>
      </c>
      <c r="P109" s="14" t="n">
        <v>0</v>
      </c>
      <c r="Q109" s="20" t="n">
        <f aca="false">F109</f>
        <v>2947920</v>
      </c>
      <c r="R109" s="14" t="n">
        <v>0</v>
      </c>
      <c r="S109" s="14" t="n">
        <v>34600</v>
      </c>
      <c r="T109" s="14" t="n">
        <v>25950</v>
      </c>
    </row>
    <row collapsed="false" customFormat="false" customHeight="false" hidden="false" ht="15" outlineLevel="0" r="110">
      <c r="A110" s="22" t="n">
        <v>89</v>
      </c>
      <c r="B110" s="23" t="s">
        <v>121</v>
      </c>
      <c r="C110" s="19" t="n">
        <v>188.6</v>
      </c>
      <c r="D110" s="19" t="n">
        <v>0</v>
      </c>
      <c r="E110" s="19" t="n">
        <v>188.6</v>
      </c>
      <c r="F110" s="20" t="n">
        <f aca="false">E110*G110</f>
        <v>6525560</v>
      </c>
      <c r="G110" s="14" t="n">
        <v>34600</v>
      </c>
      <c r="H110" s="14" t="n">
        <v>0</v>
      </c>
      <c r="I110" s="14" t="n">
        <v>0</v>
      </c>
      <c r="J110" s="14" t="n">
        <v>0</v>
      </c>
      <c r="K110" s="14" t="n">
        <v>0</v>
      </c>
      <c r="L110" s="14" t="n">
        <v>0</v>
      </c>
      <c r="M110" s="14" t="n">
        <v>0</v>
      </c>
      <c r="N110" s="14" t="n">
        <v>0</v>
      </c>
      <c r="O110" s="14" t="n">
        <v>0</v>
      </c>
      <c r="P110" s="14" t="n">
        <v>0</v>
      </c>
      <c r="Q110" s="20" t="n">
        <f aca="false">F110</f>
        <v>6525560</v>
      </c>
      <c r="R110" s="14" t="n">
        <v>0</v>
      </c>
      <c r="S110" s="14" t="n">
        <v>34600</v>
      </c>
      <c r="T110" s="14" t="n">
        <v>25950</v>
      </c>
    </row>
    <row collapsed="false" customFormat="false" customHeight="false" hidden="false" ht="15" outlineLevel="0" r="111">
      <c r="A111" s="22" t="n">
        <v>90</v>
      </c>
      <c r="B111" s="23" t="s">
        <v>122</v>
      </c>
      <c r="C111" s="19" t="n">
        <v>188.6</v>
      </c>
      <c r="D111" s="19" t="n">
        <v>0</v>
      </c>
      <c r="E111" s="19" t="n">
        <v>188.6</v>
      </c>
      <c r="F111" s="20" t="n">
        <f aca="false">E111*G111</f>
        <v>6525560</v>
      </c>
      <c r="G111" s="14" t="n">
        <v>34600</v>
      </c>
      <c r="H111" s="14" t="n">
        <v>0</v>
      </c>
      <c r="I111" s="14" t="n">
        <v>0</v>
      </c>
      <c r="J111" s="14" t="n">
        <v>0</v>
      </c>
      <c r="K111" s="14" t="n">
        <v>0</v>
      </c>
      <c r="L111" s="14" t="n">
        <v>0</v>
      </c>
      <c r="M111" s="14" t="n">
        <v>0</v>
      </c>
      <c r="N111" s="14" t="n">
        <v>0</v>
      </c>
      <c r="O111" s="14" t="n">
        <v>0</v>
      </c>
      <c r="P111" s="14" t="n">
        <v>0</v>
      </c>
      <c r="Q111" s="20" t="n">
        <f aca="false">F111</f>
        <v>6525560</v>
      </c>
      <c r="R111" s="14" t="n">
        <v>0</v>
      </c>
      <c r="S111" s="14" t="n">
        <v>34600</v>
      </c>
      <c r="T111" s="14" t="n">
        <v>25950</v>
      </c>
    </row>
    <row collapsed="false" customFormat="false" customHeight="false" hidden="false" ht="15" outlineLevel="0" r="112">
      <c r="A112" s="22" t="n">
        <v>91</v>
      </c>
      <c r="B112" s="23" t="s">
        <v>123</v>
      </c>
      <c r="C112" s="19" t="n">
        <v>63.9</v>
      </c>
      <c r="D112" s="19" t="n">
        <v>0</v>
      </c>
      <c r="E112" s="19" t="n">
        <v>63.9</v>
      </c>
      <c r="F112" s="20" t="n">
        <f aca="false">E112*G112</f>
        <v>2210940</v>
      </c>
      <c r="G112" s="14" t="n">
        <v>34600</v>
      </c>
      <c r="H112" s="14" t="n">
        <v>0</v>
      </c>
      <c r="I112" s="14" t="n">
        <v>0</v>
      </c>
      <c r="J112" s="14" t="n">
        <v>0</v>
      </c>
      <c r="K112" s="14" t="n">
        <v>0</v>
      </c>
      <c r="L112" s="14" t="n">
        <v>0</v>
      </c>
      <c r="M112" s="14" t="n">
        <v>0</v>
      </c>
      <c r="N112" s="14" t="n">
        <v>0</v>
      </c>
      <c r="O112" s="14" t="n">
        <v>0</v>
      </c>
      <c r="P112" s="14" t="n">
        <v>0</v>
      </c>
      <c r="Q112" s="20" t="n">
        <f aca="false">F112</f>
        <v>2210940</v>
      </c>
      <c r="R112" s="14" t="n">
        <v>0</v>
      </c>
      <c r="S112" s="14" t="n">
        <v>34600</v>
      </c>
      <c r="T112" s="14" t="n">
        <v>25950</v>
      </c>
    </row>
    <row collapsed="false" customFormat="true" customHeight="true" hidden="false" ht="15" outlineLevel="0" r="113" s="15">
      <c r="A113" s="16" t="s">
        <v>124</v>
      </c>
      <c r="B113" s="16"/>
      <c r="C113" s="12" t="n">
        <f aca="false">SUM(C114:C137)</f>
        <v>2738.8</v>
      </c>
      <c r="D113" s="12" t="n">
        <f aca="false">SUM(D114:D137)</f>
        <v>257.5</v>
      </c>
      <c r="E113" s="12" t="n">
        <f aca="false">C113</f>
        <v>2738.8</v>
      </c>
      <c r="F113" s="13" t="n">
        <f aca="false">SUM(F114:F137)</f>
        <v>94762480</v>
      </c>
      <c r="G113" s="14" t="n">
        <v>34600</v>
      </c>
      <c r="H113" s="14" t="n">
        <v>0</v>
      </c>
      <c r="I113" s="14" t="n">
        <v>0</v>
      </c>
      <c r="J113" s="14" t="n">
        <v>0</v>
      </c>
      <c r="K113" s="14" t="n">
        <v>0</v>
      </c>
      <c r="L113" s="14" t="n">
        <v>0</v>
      </c>
      <c r="M113" s="14" t="n">
        <v>0</v>
      </c>
      <c r="N113" s="14" t="n">
        <v>0</v>
      </c>
      <c r="O113" s="14" t="n">
        <v>0</v>
      </c>
      <c r="P113" s="14" t="n">
        <v>0</v>
      </c>
      <c r="Q113" s="13" t="n">
        <f aca="false">F113</f>
        <v>94762480</v>
      </c>
      <c r="R113" s="14" t="n">
        <v>0</v>
      </c>
      <c r="S113" s="14" t="n">
        <v>34600</v>
      </c>
      <c r="T113" s="14" t="n">
        <v>25950</v>
      </c>
    </row>
    <row collapsed="false" customFormat="false" customHeight="false" hidden="false" ht="15" outlineLevel="0" r="114">
      <c r="A114" s="22" t="n">
        <v>92</v>
      </c>
      <c r="B114" s="18" t="s">
        <v>125</v>
      </c>
      <c r="C114" s="19" t="n">
        <v>40</v>
      </c>
      <c r="D114" s="19" t="n">
        <v>0</v>
      </c>
      <c r="E114" s="19" t="n">
        <f aca="false">C114</f>
        <v>40</v>
      </c>
      <c r="F114" s="20" t="n">
        <f aca="false">E114*G114</f>
        <v>1384000</v>
      </c>
      <c r="G114" s="14" t="n">
        <v>34600</v>
      </c>
      <c r="H114" s="14" t="n">
        <v>0</v>
      </c>
      <c r="I114" s="14" t="n">
        <v>0</v>
      </c>
      <c r="J114" s="14" t="n">
        <v>0</v>
      </c>
      <c r="K114" s="14" t="n">
        <v>0</v>
      </c>
      <c r="L114" s="14" t="n">
        <v>0</v>
      </c>
      <c r="M114" s="14" t="n">
        <v>0</v>
      </c>
      <c r="N114" s="14" t="n">
        <v>0</v>
      </c>
      <c r="O114" s="14" t="n">
        <v>0</v>
      </c>
      <c r="P114" s="14" t="n">
        <v>0</v>
      </c>
      <c r="Q114" s="20" t="n">
        <f aca="false">F114</f>
        <v>1384000</v>
      </c>
      <c r="R114" s="14" t="n">
        <v>0</v>
      </c>
      <c r="S114" s="14" t="n">
        <v>34600</v>
      </c>
      <c r="T114" s="14" t="n">
        <v>25950</v>
      </c>
    </row>
    <row collapsed="false" customFormat="false" customHeight="false" hidden="false" ht="15" outlineLevel="0" r="115">
      <c r="A115" s="22" t="n">
        <v>93</v>
      </c>
      <c r="B115" s="18" t="s">
        <v>126</v>
      </c>
      <c r="C115" s="19" t="n">
        <v>80</v>
      </c>
      <c r="D115" s="19" t="n">
        <v>0</v>
      </c>
      <c r="E115" s="19" t="n">
        <f aca="false">C115</f>
        <v>80</v>
      </c>
      <c r="F115" s="20" t="n">
        <f aca="false">E115*G115</f>
        <v>2768000</v>
      </c>
      <c r="G115" s="14" t="n">
        <v>34600</v>
      </c>
      <c r="H115" s="14" t="n">
        <v>0</v>
      </c>
      <c r="I115" s="14" t="n">
        <v>0</v>
      </c>
      <c r="J115" s="14" t="n">
        <v>0</v>
      </c>
      <c r="K115" s="14" t="n">
        <v>0</v>
      </c>
      <c r="L115" s="14" t="n">
        <v>0</v>
      </c>
      <c r="M115" s="14" t="n">
        <v>0</v>
      </c>
      <c r="N115" s="14" t="n">
        <v>0</v>
      </c>
      <c r="O115" s="14" t="n">
        <v>0</v>
      </c>
      <c r="P115" s="14" t="n">
        <v>0</v>
      </c>
      <c r="Q115" s="20" t="n">
        <f aca="false">F115</f>
        <v>2768000</v>
      </c>
      <c r="R115" s="14" t="n">
        <v>0</v>
      </c>
      <c r="S115" s="14" t="n">
        <v>34600</v>
      </c>
      <c r="T115" s="14" t="n">
        <v>25950</v>
      </c>
    </row>
    <row collapsed="false" customFormat="false" customHeight="false" hidden="false" ht="15" outlineLevel="0" r="116">
      <c r="A116" s="22" t="n">
        <v>94</v>
      </c>
      <c r="B116" s="18" t="s">
        <v>127</v>
      </c>
      <c r="C116" s="19" t="n">
        <v>80</v>
      </c>
      <c r="D116" s="19" t="n">
        <v>0</v>
      </c>
      <c r="E116" s="19" t="n">
        <f aca="false">C116</f>
        <v>80</v>
      </c>
      <c r="F116" s="20" t="n">
        <f aca="false">E116*G116</f>
        <v>2768000</v>
      </c>
      <c r="G116" s="14" t="n">
        <v>34600</v>
      </c>
      <c r="H116" s="14" t="n">
        <v>0</v>
      </c>
      <c r="I116" s="14" t="n">
        <v>0</v>
      </c>
      <c r="J116" s="14" t="n">
        <v>0</v>
      </c>
      <c r="K116" s="14" t="n">
        <v>0</v>
      </c>
      <c r="L116" s="14" t="n">
        <v>0</v>
      </c>
      <c r="M116" s="14" t="n">
        <v>0</v>
      </c>
      <c r="N116" s="14" t="n">
        <v>0</v>
      </c>
      <c r="O116" s="14" t="n">
        <v>0</v>
      </c>
      <c r="P116" s="14" t="n">
        <v>0</v>
      </c>
      <c r="Q116" s="20" t="n">
        <f aca="false">F116</f>
        <v>2768000</v>
      </c>
      <c r="R116" s="14" t="n">
        <v>0</v>
      </c>
      <c r="S116" s="14" t="n">
        <v>34600</v>
      </c>
      <c r="T116" s="14" t="n">
        <v>25950</v>
      </c>
    </row>
    <row collapsed="false" customFormat="false" customHeight="false" hidden="false" ht="15" outlineLevel="0" r="117">
      <c r="A117" s="22" t="n">
        <v>95</v>
      </c>
      <c r="B117" s="18" t="s">
        <v>128</v>
      </c>
      <c r="C117" s="19" t="n">
        <v>80</v>
      </c>
      <c r="D117" s="19" t="n">
        <v>0</v>
      </c>
      <c r="E117" s="19" t="n">
        <f aca="false">C117</f>
        <v>80</v>
      </c>
      <c r="F117" s="20" t="n">
        <f aca="false">E117*G117</f>
        <v>2768000</v>
      </c>
      <c r="G117" s="14" t="n">
        <v>34600</v>
      </c>
      <c r="H117" s="14" t="n">
        <v>0</v>
      </c>
      <c r="I117" s="14" t="n">
        <v>0</v>
      </c>
      <c r="J117" s="14" t="n">
        <v>0</v>
      </c>
      <c r="K117" s="14" t="n">
        <v>0</v>
      </c>
      <c r="L117" s="14" t="n">
        <v>0</v>
      </c>
      <c r="M117" s="14" t="n">
        <v>0</v>
      </c>
      <c r="N117" s="14" t="n">
        <v>0</v>
      </c>
      <c r="O117" s="14" t="n">
        <v>0</v>
      </c>
      <c r="P117" s="14" t="n">
        <v>0</v>
      </c>
      <c r="Q117" s="20" t="n">
        <f aca="false">F117</f>
        <v>2768000</v>
      </c>
      <c r="R117" s="14" t="n">
        <v>0</v>
      </c>
      <c r="S117" s="14" t="n">
        <v>34600</v>
      </c>
      <c r="T117" s="14" t="n">
        <v>25950</v>
      </c>
    </row>
    <row collapsed="false" customFormat="false" customHeight="false" hidden="false" ht="15" outlineLevel="0" r="118">
      <c r="A118" s="22" t="n">
        <v>96</v>
      </c>
      <c r="B118" s="18" t="s">
        <v>129</v>
      </c>
      <c r="C118" s="19" t="n">
        <v>80</v>
      </c>
      <c r="D118" s="19" t="n">
        <v>0</v>
      </c>
      <c r="E118" s="19" t="n">
        <f aca="false">C118</f>
        <v>80</v>
      </c>
      <c r="F118" s="20" t="n">
        <f aca="false">E118*G118</f>
        <v>2768000</v>
      </c>
      <c r="G118" s="14" t="n">
        <v>34600</v>
      </c>
      <c r="H118" s="14" t="n">
        <v>0</v>
      </c>
      <c r="I118" s="14" t="n">
        <v>0</v>
      </c>
      <c r="J118" s="14" t="n">
        <v>0</v>
      </c>
      <c r="K118" s="14" t="n">
        <v>0</v>
      </c>
      <c r="L118" s="14" t="n">
        <v>0</v>
      </c>
      <c r="M118" s="14" t="n">
        <v>0</v>
      </c>
      <c r="N118" s="14" t="n">
        <v>0</v>
      </c>
      <c r="O118" s="14" t="n">
        <v>0</v>
      </c>
      <c r="P118" s="14" t="n">
        <v>0</v>
      </c>
      <c r="Q118" s="20" t="n">
        <f aca="false">F118</f>
        <v>2768000</v>
      </c>
      <c r="R118" s="14" t="n">
        <v>0</v>
      </c>
      <c r="S118" s="14" t="n">
        <v>34600</v>
      </c>
      <c r="T118" s="14" t="n">
        <v>25950</v>
      </c>
    </row>
    <row collapsed="false" customFormat="false" customHeight="false" hidden="false" ht="15" outlineLevel="0" r="119">
      <c r="A119" s="22" t="n">
        <v>97</v>
      </c>
      <c r="B119" s="18" t="s">
        <v>130</v>
      </c>
      <c r="C119" s="19" t="n">
        <v>192</v>
      </c>
      <c r="D119" s="19" t="n">
        <v>0</v>
      </c>
      <c r="E119" s="19" t="n">
        <f aca="false">C119</f>
        <v>192</v>
      </c>
      <c r="F119" s="20" t="n">
        <f aca="false">E119*G119</f>
        <v>6643200</v>
      </c>
      <c r="G119" s="14" t="n">
        <v>34600</v>
      </c>
      <c r="H119" s="14" t="n">
        <v>0</v>
      </c>
      <c r="I119" s="14" t="n">
        <v>0</v>
      </c>
      <c r="J119" s="14" t="n">
        <v>0</v>
      </c>
      <c r="K119" s="14" t="n">
        <v>0</v>
      </c>
      <c r="L119" s="14" t="n">
        <v>0</v>
      </c>
      <c r="M119" s="14" t="n">
        <v>0</v>
      </c>
      <c r="N119" s="14" t="n">
        <v>0</v>
      </c>
      <c r="O119" s="14" t="n">
        <v>0</v>
      </c>
      <c r="P119" s="14" t="n">
        <v>0</v>
      </c>
      <c r="Q119" s="20" t="n">
        <f aca="false">F119</f>
        <v>6643200</v>
      </c>
      <c r="R119" s="14" t="n">
        <v>0</v>
      </c>
      <c r="S119" s="14" t="n">
        <v>34600</v>
      </c>
      <c r="T119" s="14" t="n">
        <v>25950</v>
      </c>
    </row>
    <row collapsed="false" customFormat="false" customHeight="false" hidden="false" ht="15" outlineLevel="0" r="120">
      <c r="A120" s="22" t="n">
        <v>98</v>
      </c>
      <c r="B120" s="18" t="s">
        <v>131</v>
      </c>
      <c r="C120" s="19" t="n">
        <v>80</v>
      </c>
      <c r="D120" s="19" t="n">
        <v>0</v>
      </c>
      <c r="E120" s="19" t="n">
        <f aca="false">C120</f>
        <v>80</v>
      </c>
      <c r="F120" s="20" t="n">
        <f aca="false">E120*G120</f>
        <v>2768000</v>
      </c>
      <c r="G120" s="14" t="n">
        <v>34600</v>
      </c>
      <c r="H120" s="14" t="n">
        <v>0</v>
      </c>
      <c r="I120" s="14" t="n">
        <v>0</v>
      </c>
      <c r="J120" s="14" t="n">
        <v>0</v>
      </c>
      <c r="K120" s="14" t="n">
        <v>0</v>
      </c>
      <c r="L120" s="14" t="n">
        <v>0</v>
      </c>
      <c r="M120" s="14" t="n">
        <v>0</v>
      </c>
      <c r="N120" s="14" t="n">
        <v>0</v>
      </c>
      <c r="O120" s="14" t="n">
        <v>0</v>
      </c>
      <c r="P120" s="14" t="n">
        <v>0</v>
      </c>
      <c r="Q120" s="20" t="n">
        <f aca="false">F120</f>
        <v>2768000</v>
      </c>
      <c r="R120" s="14" t="n">
        <v>0</v>
      </c>
      <c r="S120" s="14" t="n">
        <v>34600</v>
      </c>
      <c r="T120" s="14" t="n">
        <v>25950</v>
      </c>
    </row>
    <row collapsed="false" customFormat="false" customHeight="false" hidden="false" ht="15" outlineLevel="0" r="121">
      <c r="A121" s="22" t="n">
        <v>99</v>
      </c>
      <c r="B121" s="18" t="s">
        <v>132</v>
      </c>
      <c r="C121" s="19" t="n">
        <v>40</v>
      </c>
      <c r="D121" s="19" t="n">
        <v>0</v>
      </c>
      <c r="E121" s="19" t="n">
        <f aca="false">C121</f>
        <v>40</v>
      </c>
      <c r="F121" s="20" t="n">
        <f aca="false">E121*G121</f>
        <v>1384000</v>
      </c>
      <c r="G121" s="14" t="n">
        <v>34600</v>
      </c>
      <c r="H121" s="14" t="n">
        <v>0</v>
      </c>
      <c r="I121" s="14" t="n">
        <v>0</v>
      </c>
      <c r="J121" s="14" t="n">
        <v>0</v>
      </c>
      <c r="K121" s="14" t="n">
        <v>0</v>
      </c>
      <c r="L121" s="14" t="n">
        <v>0</v>
      </c>
      <c r="M121" s="14" t="n">
        <v>0</v>
      </c>
      <c r="N121" s="14" t="n">
        <v>0</v>
      </c>
      <c r="O121" s="14" t="n">
        <v>0</v>
      </c>
      <c r="P121" s="14" t="n">
        <v>0</v>
      </c>
      <c r="Q121" s="20" t="n">
        <f aca="false">F121</f>
        <v>1384000</v>
      </c>
      <c r="R121" s="14" t="n">
        <v>0</v>
      </c>
      <c r="S121" s="14" t="n">
        <v>34600</v>
      </c>
      <c r="T121" s="14" t="n">
        <v>25950</v>
      </c>
    </row>
    <row collapsed="false" customFormat="false" customHeight="false" hidden="false" ht="15" outlineLevel="0" r="122">
      <c r="A122" s="22" t="n">
        <v>100</v>
      </c>
      <c r="B122" s="18" t="s">
        <v>133</v>
      </c>
      <c r="C122" s="19" t="n">
        <f aca="false">96+D122</f>
        <v>207.8</v>
      </c>
      <c r="D122" s="19" t="n">
        <v>111.8</v>
      </c>
      <c r="E122" s="19" t="n">
        <f aca="false">C122</f>
        <v>207.8</v>
      </c>
      <c r="F122" s="20" t="n">
        <f aca="false">E122*G122</f>
        <v>7189880</v>
      </c>
      <c r="G122" s="14" t="n">
        <v>34600</v>
      </c>
      <c r="H122" s="14" t="n">
        <v>0</v>
      </c>
      <c r="I122" s="14" t="n">
        <v>0</v>
      </c>
      <c r="J122" s="14" t="n">
        <v>0</v>
      </c>
      <c r="K122" s="14" t="n">
        <v>0</v>
      </c>
      <c r="L122" s="14" t="n">
        <v>0</v>
      </c>
      <c r="M122" s="14" t="n">
        <v>0</v>
      </c>
      <c r="N122" s="14" t="n">
        <v>0</v>
      </c>
      <c r="O122" s="14" t="n">
        <v>0</v>
      </c>
      <c r="P122" s="14" t="n">
        <v>0</v>
      </c>
      <c r="Q122" s="20" t="n">
        <f aca="false">F122</f>
        <v>7189880</v>
      </c>
      <c r="R122" s="14" t="n">
        <v>0</v>
      </c>
      <c r="S122" s="14" t="n">
        <v>34600</v>
      </c>
      <c r="T122" s="14" t="n">
        <v>25950</v>
      </c>
    </row>
    <row collapsed="false" customFormat="false" customHeight="false" hidden="false" ht="15" outlineLevel="0" r="123">
      <c r="A123" s="22" t="n">
        <v>101</v>
      </c>
      <c r="B123" s="18" t="s">
        <v>134</v>
      </c>
      <c r="C123" s="19" t="n">
        <v>109.2</v>
      </c>
      <c r="D123" s="19" t="n">
        <v>0</v>
      </c>
      <c r="E123" s="19" t="n">
        <f aca="false">C123</f>
        <v>109.2</v>
      </c>
      <c r="F123" s="20" t="n">
        <f aca="false">E123*G123</f>
        <v>3778320</v>
      </c>
      <c r="G123" s="14" t="n">
        <v>34600</v>
      </c>
      <c r="H123" s="14" t="n">
        <v>0</v>
      </c>
      <c r="I123" s="14" t="n">
        <v>0</v>
      </c>
      <c r="J123" s="14" t="n">
        <v>0</v>
      </c>
      <c r="K123" s="14" t="n">
        <v>0</v>
      </c>
      <c r="L123" s="14" t="n">
        <v>0</v>
      </c>
      <c r="M123" s="14" t="n">
        <v>0</v>
      </c>
      <c r="N123" s="14" t="n">
        <v>0</v>
      </c>
      <c r="O123" s="14" t="n">
        <v>0</v>
      </c>
      <c r="P123" s="14" t="n">
        <v>0</v>
      </c>
      <c r="Q123" s="20" t="n">
        <f aca="false">F123</f>
        <v>3778320</v>
      </c>
      <c r="R123" s="14" t="n">
        <v>0</v>
      </c>
      <c r="S123" s="14" t="n">
        <v>34600</v>
      </c>
      <c r="T123" s="14" t="n">
        <v>25950</v>
      </c>
    </row>
    <row collapsed="false" customFormat="false" customHeight="false" hidden="false" ht="15" outlineLevel="0" r="124">
      <c r="A124" s="22" t="n">
        <v>102</v>
      </c>
      <c r="B124" s="18" t="s">
        <v>135</v>
      </c>
      <c r="C124" s="19" t="n">
        <f aca="false">121+D124</f>
        <v>181</v>
      </c>
      <c r="D124" s="19" t="n">
        <v>60</v>
      </c>
      <c r="E124" s="19" t="n">
        <f aca="false">C124</f>
        <v>181</v>
      </c>
      <c r="F124" s="20" t="n">
        <f aca="false">E124*G124</f>
        <v>6262600</v>
      </c>
      <c r="G124" s="14" t="n">
        <v>34600</v>
      </c>
      <c r="H124" s="14" t="n">
        <v>0</v>
      </c>
      <c r="I124" s="14" t="n">
        <v>0</v>
      </c>
      <c r="J124" s="14" t="n">
        <v>0</v>
      </c>
      <c r="K124" s="14" t="n">
        <v>0</v>
      </c>
      <c r="L124" s="14" t="n">
        <v>0</v>
      </c>
      <c r="M124" s="14" t="n">
        <v>0</v>
      </c>
      <c r="N124" s="14" t="n">
        <v>0</v>
      </c>
      <c r="O124" s="14" t="n">
        <v>0</v>
      </c>
      <c r="P124" s="14" t="n">
        <v>0</v>
      </c>
      <c r="Q124" s="20" t="n">
        <f aca="false">F124</f>
        <v>6262600</v>
      </c>
      <c r="R124" s="14" t="n">
        <v>0</v>
      </c>
      <c r="S124" s="14" t="n">
        <v>34600</v>
      </c>
      <c r="T124" s="14" t="n">
        <v>25950</v>
      </c>
    </row>
    <row collapsed="false" customFormat="false" customHeight="false" hidden="false" ht="15" outlineLevel="0" r="125">
      <c r="A125" s="22" t="n">
        <v>103</v>
      </c>
      <c r="B125" s="18" t="s">
        <v>136</v>
      </c>
      <c r="C125" s="19" t="n">
        <v>175.7</v>
      </c>
      <c r="D125" s="19" t="n">
        <v>0</v>
      </c>
      <c r="E125" s="19" t="n">
        <f aca="false">C125</f>
        <v>175.7</v>
      </c>
      <c r="F125" s="20" t="n">
        <f aca="false">E125*G125</f>
        <v>6079220</v>
      </c>
      <c r="G125" s="14" t="n">
        <v>34600</v>
      </c>
      <c r="H125" s="14" t="n">
        <v>0</v>
      </c>
      <c r="I125" s="14" t="n">
        <v>0</v>
      </c>
      <c r="J125" s="14" t="n">
        <v>0</v>
      </c>
      <c r="K125" s="14" t="n">
        <v>0</v>
      </c>
      <c r="L125" s="14" t="n">
        <v>0</v>
      </c>
      <c r="M125" s="14" t="n">
        <v>0</v>
      </c>
      <c r="N125" s="14" t="n">
        <v>0</v>
      </c>
      <c r="O125" s="14" t="n">
        <v>0</v>
      </c>
      <c r="P125" s="14" t="n">
        <v>0</v>
      </c>
      <c r="Q125" s="20" t="n">
        <f aca="false">F125</f>
        <v>6079220</v>
      </c>
      <c r="R125" s="14" t="n">
        <v>0</v>
      </c>
      <c r="S125" s="14" t="n">
        <v>34600</v>
      </c>
      <c r="T125" s="14" t="n">
        <v>25950</v>
      </c>
    </row>
    <row collapsed="false" customFormat="false" customHeight="false" hidden="false" ht="15" outlineLevel="0" r="126">
      <c r="A126" s="22" t="n">
        <v>104</v>
      </c>
      <c r="B126" s="18" t="s">
        <v>137</v>
      </c>
      <c r="C126" s="19" t="n">
        <v>151.3</v>
      </c>
      <c r="D126" s="19" t="n">
        <v>0</v>
      </c>
      <c r="E126" s="19" t="n">
        <f aca="false">C126</f>
        <v>151.3</v>
      </c>
      <c r="F126" s="20" t="n">
        <f aca="false">E126*G126</f>
        <v>5234980</v>
      </c>
      <c r="G126" s="14" t="n">
        <v>34600</v>
      </c>
      <c r="H126" s="14" t="n">
        <v>0</v>
      </c>
      <c r="I126" s="14" t="n">
        <v>0</v>
      </c>
      <c r="J126" s="14" t="n">
        <v>0</v>
      </c>
      <c r="K126" s="14" t="n">
        <v>0</v>
      </c>
      <c r="L126" s="14" t="n">
        <v>0</v>
      </c>
      <c r="M126" s="14" t="n">
        <v>0</v>
      </c>
      <c r="N126" s="14" t="n">
        <v>0</v>
      </c>
      <c r="O126" s="14" t="n">
        <v>0</v>
      </c>
      <c r="P126" s="14" t="n">
        <v>0</v>
      </c>
      <c r="Q126" s="20" t="n">
        <f aca="false">F126</f>
        <v>5234980</v>
      </c>
      <c r="R126" s="14" t="n">
        <v>0</v>
      </c>
      <c r="S126" s="14" t="n">
        <v>34600</v>
      </c>
      <c r="T126" s="14" t="n">
        <v>25950</v>
      </c>
    </row>
    <row collapsed="false" customFormat="false" customHeight="false" hidden="false" ht="15" outlineLevel="0" r="127">
      <c r="A127" s="22" t="n">
        <v>105</v>
      </c>
      <c r="B127" s="18" t="s">
        <v>138</v>
      </c>
      <c r="C127" s="19" t="n">
        <f aca="false">96.1+D127</f>
        <v>181.8</v>
      </c>
      <c r="D127" s="19" t="n">
        <v>85.7</v>
      </c>
      <c r="E127" s="19" t="n">
        <f aca="false">C127</f>
        <v>181.8</v>
      </c>
      <c r="F127" s="20" t="n">
        <f aca="false">E127*G127</f>
        <v>6290280</v>
      </c>
      <c r="G127" s="14" t="n">
        <v>34600</v>
      </c>
      <c r="H127" s="14" t="n">
        <v>0</v>
      </c>
      <c r="I127" s="14" t="n">
        <v>0</v>
      </c>
      <c r="J127" s="14" t="n">
        <v>0</v>
      </c>
      <c r="K127" s="14" t="n">
        <v>0</v>
      </c>
      <c r="L127" s="14" t="n">
        <v>0</v>
      </c>
      <c r="M127" s="14" t="n">
        <v>0</v>
      </c>
      <c r="N127" s="14" t="n">
        <v>0</v>
      </c>
      <c r="O127" s="14" t="n">
        <v>0</v>
      </c>
      <c r="P127" s="14" t="n">
        <v>0</v>
      </c>
      <c r="Q127" s="20" t="n">
        <f aca="false">F127</f>
        <v>6290280</v>
      </c>
      <c r="R127" s="14" t="n">
        <v>0</v>
      </c>
      <c r="S127" s="14" t="n">
        <v>34600</v>
      </c>
      <c r="T127" s="14" t="n">
        <v>25950</v>
      </c>
    </row>
    <row collapsed="false" customFormat="false" customHeight="false" hidden="false" ht="15" outlineLevel="0" r="128">
      <c r="A128" s="22" t="n">
        <v>106</v>
      </c>
      <c r="B128" s="18" t="s">
        <v>139</v>
      </c>
      <c r="C128" s="19" t="n">
        <v>84</v>
      </c>
      <c r="D128" s="19" t="n">
        <v>0</v>
      </c>
      <c r="E128" s="19" t="n">
        <f aca="false">C128</f>
        <v>84</v>
      </c>
      <c r="F128" s="20" t="n">
        <f aca="false">E128*G128</f>
        <v>2906400</v>
      </c>
      <c r="G128" s="14" t="n">
        <v>34600</v>
      </c>
      <c r="H128" s="14" t="n">
        <v>0</v>
      </c>
      <c r="I128" s="14" t="n">
        <v>0</v>
      </c>
      <c r="J128" s="14" t="n">
        <v>0</v>
      </c>
      <c r="K128" s="14" t="n">
        <v>0</v>
      </c>
      <c r="L128" s="14" t="n">
        <v>0</v>
      </c>
      <c r="M128" s="14" t="n">
        <v>0</v>
      </c>
      <c r="N128" s="14" t="n">
        <v>0</v>
      </c>
      <c r="O128" s="14" t="n">
        <v>0</v>
      </c>
      <c r="P128" s="14" t="n">
        <v>0</v>
      </c>
      <c r="Q128" s="20" t="n">
        <f aca="false">F128</f>
        <v>2906400</v>
      </c>
      <c r="R128" s="14" t="n">
        <v>0</v>
      </c>
      <c r="S128" s="14" t="n">
        <v>34600</v>
      </c>
      <c r="T128" s="14" t="n">
        <v>25950</v>
      </c>
    </row>
    <row collapsed="false" customFormat="false" customHeight="false" hidden="false" ht="15" outlineLevel="0" r="129">
      <c r="A129" s="22" t="n">
        <v>107</v>
      </c>
      <c r="B129" s="18" t="s">
        <v>140</v>
      </c>
      <c r="C129" s="19" t="n">
        <v>84</v>
      </c>
      <c r="D129" s="19" t="n">
        <v>0</v>
      </c>
      <c r="E129" s="19" t="n">
        <f aca="false">C129</f>
        <v>84</v>
      </c>
      <c r="F129" s="20" t="n">
        <f aca="false">E129*G129</f>
        <v>2906400</v>
      </c>
      <c r="G129" s="14" t="n">
        <v>34600</v>
      </c>
      <c r="H129" s="14" t="n">
        <v>0</v>
      </c>
      <c r="I129" s="14" t="n">
        <v>0</v>
      </c>
      <c r="J129" s="14" t="n">
        <v>0</v>
      </c>
      <c r="K129" s="14" t="n">
        <v>0</v>
      </c>
      <c r="L129" s="14" t="n">
        <v>0</v>
      </c>
      <c r="M129" s="14" t="n">
        <v>0</v>
      </c>
      <c r="N129" s="14" t="n">
        <v>0</v>
      </c>
      <c r="O129" s="14" t="n">
        <v>0</v>
      </c>
      <c r="P129" s="14" t="n">
        <v>0</v>
      </c>
      <c r="Q129" s="20" t="n">
        <f aca="false">F129</f>
        <v>2906400</v>
      </c>
      <c r="R129" s="14" t="n">
        <v>0</v>
      </c>
      <c r="S129" s="14" t="n">
        <v>34600</v>
      </c>
      <c r="T129" s="14" t="n">
        <v>25950</v>
      </c>
    </row>
    <row collapsed="false" customFormat="false" customHeight="false" hidden="false" ht="15" outlineLevel="0" r="130">
      <c r="A130" s="22" t="n">
        <v>108</v>
      </c>
      <c r="B130" s="18" t="s">
        <v>141</v>
      </c>
      <c r="C130" s="19" t="n">
        <v>181</v>
      </c>
      <c r="D130" s="19" t="n">
        <v>0</v>
      </c>
      <c r="E130" s="19" t="n">
        <f aca="false">C130</f>
        <v>181</v>
      </c>
      <c r="F130" s="20" t="n">
        <f aca="false">E130*G130</f>
        <v>6262600</v>
      </c>
      <c r="G130" s="14" t="n">
        <v>34600</v>
      </c>
      <c r="H130" s="14" t="n">
        <v>0</v>
      </c>
      <c r="I130" s="14" t="n">
        <v>0</v>
      </c>
      <c r="J130" s="14" t="n">
        <v>0</v>
      </c>
      <c r="K130" s="14" t="n">
        <v>0</v>
      </c>
      <c r="L130" s="14" t="n">
        <v>0</v>
      </c>
      <c r="M130" s="14" t="n">
        <v>0</v>
      </c>
      <c r="N130" s="14" t="n">
        <v>0</v>
      </c>
      <c r="O130" s="14" t="n">
        <v>0</v>
      </c>
      <c r="P130" s="14" t="n">
        <v>0</v>
      </c>
      <c r="Q130" s="20" t="n">
        <f aca="false">F130</f>
        <v>6262600</v>
      </c>
      <c r="R130" s="14" t="n">
        <v>0</v>
      </c>
      <c r="S130" s="14" t="n">
        <v>34600</v>
      </c>
      <c r="T130" s="14" t="n">
        <v>25950</v>
      </c>
    </row>
    <row collapsed="false" customFormat="false" customHeight="false" hidden="false" ht="15" outlineLevel="0" r="131">
      <c r="A131" s="22" t="n">
        <v>109</v>
      </c>
      <c r="B131" s="18" t="s">
        <v>142</v>
      </c>
      <c r="C131" s="19" t="n">
        <v>181</v>
      </c>
      <c r="D131" s="19" t="n">
        <v>0</v>
      </c>
      <c r="E131" s="19" t="n">
        <f aca="false">C131</f>
        <v>181</v>
      </c>
      <c r="F131" s="20" t="n">
        <f aca="false">E131*G131</f>
        <v>6262600</v>
      </c>
      <c r="G131" s="14" t="n">
        <v>34600</v>
      </c>
      <c r="H131" s="14" t="n">
        <v>0</v>
      </c>
      <c r="I131" s="14" t="n">
        <v>0</v>
      </c>
      <c r="J131" s="14" t="n">
        <v>0</v>
      </c>
      <c r="K131" s="14" t="n">
        <v>0</v>
      </c>
      <c r="L131" s="14" t="n">
        <v>0</v>
      </c>
      <c r="M131" s="14" t="n">
        <v>0</v>
      </c>
      <c r="N131" s="14" t="n">
        <v>0</v>
      </c>
      <c r="O131" s="14" t="n">
        <v>0</v>
      </c>
      <c r="P131" s="14" t="n">
        <v>0</v>
      </c>
      <c r="Q131" s="20" t="n">
        <f aca="false">F131</f>
        <v>6262600</v>
      </c>
      <c r="R131" s="14" t="n">
        <v>0</v>
      </c>
      <c r="S131" s="14" t="n">
        <v>34600</v>
      </c>
      <c r="T131" s="14" t="n">
        <v>25950</v>
      </c>
    </row>
    <row collapsed="false" customFormat="false" customHeight="false" hidden="false" ht="15" outlineLevel="0" r="132">
      <c r="A132" s="22" t="n">
        <v>110</v>
      </c>
      <c r="B132" s="18" t="s">
        <v>143</v>
      </c>
      <c r="C132" s="19" t="n">
        <v>181</v>
      </c>
      <c r="D132" s="19" t="n">
        <v>0</v>
      </c>
      <c r="E132" s="19" t="n">
        <f aca="false">C132</f>
        <v>181</v>
      </c>
      <c r="F132" s="20" t="n">
        <f aca="false">E132*G132</f>
        <v>6262600</v>
      </c>
      <c r="G132" s="14" t="n">
        <v>34600</v>
      </c>
      <c r="H132" s="14" t="n">
        <v>0</v>
      </c>
      <c r="I132" s="14" t="n">
        <v>0</v>
      </c>
      <c r="J132" s="14" t="n">
        <v>0</v>
      </c>
      <c r="K132" s="14" t="n">
        <v>0</v>
      </c>
      <c r="L132" s="14" t="n">
        <v>0</v>
      </c>
      <c r="M132" s="14" t="n">
        <v>0</v>
      </c>
      <c r="N132" s="14" t="n">
        <v>0</v>
      </c>
      <c r="O132" s="14" t="n">
        <v>0</v>
      </c>
      <c r="P132" s="14" t="n">
        <v>0</v>
      </c>
      <c r="Q132" s="20" t="n">
        <f aca="false">F132</f>
        <v>6262600</v>
      </c>
      <c r="R132" s="14" t="n">
        <v>0</v>
      </c>
      <c r="S132" s="14" t="n">
        <v>34600</v>
      </c>
      <c r="T132" s="14" t="n">
        <v>25950</v>
      </c>
    </row>
    <row collapsed="false" customFormat="false" customHeight="false" hidden="false" ht="15" outlineLevel="0" r="133">
      <c r="A133" s="22" t="n">
        <v>111</v>
      </c>
      <c r="B133" s="18" t="s">
        <v>144</v>
      </c>
      <c r="C133" s="19" t="n">
        <v>181</v>
      </c>
      <c r="D133" s="19" t="n">
        <v>0</v>
      </c>
      <c r="E133" s="19" t="n">
        <f aca="false">C133</f>
        <v>181</v>
      </c>
      <c r="F133" s="20" t="n">
        <f aca="false">E133*G133</f>
        <v>6262600</v>
      </c>
      <c r="G133" s="14" t="n">
        <v>34600</v>
      </c>
      <c r="H133" s="14" t="n">
        <v>0</v>
      </c>
      <c r="I133" s="14" t="n">
        <v>0</v>
      </c>
      <c r="J133" s="14" t="n">
        <v>0</v>
      </c>
      <c r="K133" s="14" t="n">
        <v>0</v>
      </c>
      <c r="L133" s="14" t="n">
        <v>0</v>
      </c>
      <c r="M133" s="14" t="n">
        <v>0</v>
      </c>
      <c r="N133" s="14" t="n">
        <v>0</v>
      </c>
      <c r="O133" s="14" t="n">
        <v>0</v>
      </c>
      <c r="P133" s="14" t="n">
        <v>0</v>
      </c>
      <c r="Q133" s="20" t="n">
        <f aca="false">F133</f>
        <v>6262600</v>
      </c>
      <c r="R133" s="14" t="n">
        <v>0</v>
      </c>
      <c r="S133" s="14" t="n">
        <v>34600</v>
      </c>
      <c r="T133" s="14" t="n">
        <v>25950</v>
      </c>
    </row>
    <row collapsed="false" customFormat="false" customHeight="false" hidden="false" ht="15" outlineLevel="0" r="134">
      <c r="A134" s="22" t="n">
        <v>112</v>
      </c>
      <c r="B134" s="18" t="s">
        <v>145</v>
      </c>
      <c r="C134" s="19" t="n">
        <v>42</v>
      </c>
      <c r="D134" s="19" t="n">
        <v>0</v>
      </c>
      <c r="E134" s="19" t="n">
        <f aca="false">C134</f>
        <v>42</v>
      </c>
      <c r="F134" s="20" t="n">
        <f aca="false">E134*G134</f>
        <v>1453200</v>
      </c>
      <c r="G134" s="14" t="n">
        <v>34600</v>
      </c>
      <c r="H134" s="14" t="n">
        <v>0</v>
      </c>
      <c r="I134" s="14" t="n">
        <v>0</v>
      </c>
      <c r="J134" s="14" t="n">
        <v>0</v>
      </c>
      <c r="K134" s="14" t="n">
        <v>0</v>
      </c>
      <c r="L134" s="14" t="n">
        <v>0</v>
      </c>
      <c r="M134" s="14" t="n">
        <v>0</v>
      </c>
      <c r="N134" s="14" t="n">
        <v>0</v>
      </c>
      <c r="O134" s="14" t="n">
        <v>0</v>
      </c>
      <c r="P134" s="14" t="n">
        <v>0</v>
      </c>
      <c r="Q134" s="20" t="n">
        <f aca="false">F134</f>
        <v>1453200</v>
      </c>
      <c r="R134" s="14" t="n">
        <v>0</v>
      </c>
      <c r="S134" s="14" t="n">
        <v>34600</v>
      </c>
      <c r="T134" s="14" t="n">
        <v>25950</v>
      </c>
    </row>
    <row collapsed="false" customFormat="false" customHeight="false" hidden="false" ht="15" outlineLevel="0" r="135">
      <c r="A135" s="22" t="n">
        <v>113</v>
      </c>
      <c r="B135" s="18" t="s">
        <v>146</v>
      </c>
      <c r="C135" s="19" t="n">
        <v>42</v>
      </c>
      <c r="D135" s="19" t="n">
        <v>0</v>
      </c>
      <c r="E135" s="19" t="n">
        <f aca="false">C135</f>
        <v>42</v>
      </c>
      <c r="F135" s="20" t="n">
        <f aca="false">E135*G135</f>
        <v>1453200</v>
      </c>
      <c r="G135" s="14" t="n">
        <v>34600</v>
      </c>
      <c r="H135" s="14" t="n">
        <v>0</v>
      </c>
      <c r="I135" s="14" t="n">
        <v>0</v>
      </c>
      <c r="J135" s="14" t="n">
        <v>0</v>
      </c>
      <c r="K135" s="14" t="n">
        <v>0</v>
      </c>
      <c r="L135" s="14" t="n">
        <v>0</v>
      </c>
      <c r="M135" s="14" t="n">
        <v>0</v>
      </c>
      <c r="N135" s="14" t="n">
        <v>0</v>
      </c>
      <c r="O135" s="14" t="n">
        <v>0</v>
      </c>
      <c r="P135" s="14" t="n">
        <v>0</v>
      </c>
      <c r="Q135" s="20" t="n">
        <f aca="false">F135</f>
        <v>1453200</v>
      </c>
      <c r="R135" s="14" t="n">
        <v>0</v>
      </c>
      <c r="S135" s="14" t="n">
        <v>34600</v>
      </c>
      <c r="T135" s="14" t="n">
        <v>25950</v>
      </c>
    </row>
    <row collapsed="false" customFormat="false" customHeight="false" hidden="false" ht="15" outlineLevel="0" r="136">
      <c r="A136" s="22" t="n">
        <v>114</v>
      </c>
      <c r="B136" s="18" t="s">
        <v>147</v>
      </c>
      <c r="C136" s="19" t="n">
        <v>42</v>
      </c>
      <c r="D136" s="19" t="n">
        <v>0</v>
      </c>
      <c r="E136" s="19" t="n">
        <f aca="false">C136</f>
        <v>42</v>
      </c>
      <c r="F136" s="20" t="n">
        <f aca="false">E136*G136</f>
        <v>1453200</v>
      </c>
      <c r="G136" s="14" t="n">
        <v>34600</v>
      </c>
      <c r="H136" s="14" t="n">
        <v>0</v>
      </c>
      <c r="I136" s="14" t="n">
        <v>0</v>
      </c>
      <c r="J136" s="14" t="n">
        <v>0</v>
      </c>
      <c r="K136" s="14" t="n">
        <v>0</v>
      </c>
      <c r="L136" s="14" t="n">
        <v>0</v>
      </c>
      <c r="M136" s="14" t="n">
        <v>0</v>
      </c>
      <c r="N136" s="14" t="n">
        <v>0</v>
      </c>
      <c r="O136" s="14" t="n">
        <v>0</v>
      </c>
      <c r="P136" s="14" t="n">
        <v>0</v>
      </c>
      <c r="Q136" s="20" t="n">
        <f aca="false">F136</f>
        <v>1453200</v>
      </c>
      <c r="R136" s="14" t="n">
        <v>0</v>
      </c>
      <c r="S136" s="14" t="n">
        <v>34600</v>
      </c>
      <c r="T136" s="14" t="n">
        <v>25950</v>
      </c>
    </row>
    <row collapsed="false" customFormat="false" customHeight="false" hidden="false" ht="15" outlineLevel="0" r="137">
      <c r="A137" s="22" t="n">
        <v>115</v>
      </c>
      <c r="B137" s="18" t="s">
        <v>148</v>
      </c>
      <c r="C137" s="19" t="n">
        <v>42</v>
      </c>
      <c r="D137" s="19" t="n">
        <v>0</v>
      </c>
      <c r="E137" s="19" t="n">
        <f aca="false">C137</f>
        <v>42</v>
      </c>
      <c r="F137" s="20" t="n">
        <f aca="false">E137*G137</f>
        <v>1453200</v>
      </c>
      <c r="G137" s="14" t="n">
        <v>34600</v>
      </c>
      <c r="H137" s="14" t="n">
        <v>0</v>
      </c>
      <c r="I137" s="14" t="n">
        <v>0</v>
      </c>
      <c r="J137" s="14" t="n">
        <v>0</v>
      </c>
      <c r="K137" s="14" t="n">
        <v>0</v>
      </c>
      <c r="L137" s="14" t="n">
        <v>0</v>
      </c>
      <c r="M137" s="14" t="n">
        <v>0</v>
      </c>
      <c r="N137" s="14" t="n">
        <v>0</v>
      </c>
      <c r="O137" s="14" t="n">
        <v>0</v>
      </c>
      <c r="P137" s="14" t="n">
        <v>0</v>
      </c>
      <c r="Q137" s="20" t="n">
        <f aca="false">F137</f>
        <v>1453200</v>
      </c>
      <c r="R137" s="14" t="n">
        <v>0</v>
      </c>
      <c r="S137" s="14" t="n">
        <v>34600</v>
      </c>
      <c r="T137" s="14" t="n">
        <v>25950</v>
      </c>
    </row>
    <row collapsed="false" customFormat="true" customHeight="true" hidden="false" ht="15" outlineLevel="0" r="138" s="15">
      <c r="A138" s="16" t="s">
        <v>149</v>
      </c>
      <c r="B138" s="16"/>
      <c r="C138" s="12" t="n">
        <f aca="false">SUM(C139:C170)</f>
        <v>3223.8</v>
      </c>
      <c r="D138" s="12" t="n">
        <f aca="false">SUM(D139:D170)</f>
        <v>40.6</v>
      </c>
      <c r="E138" s="12" t="n">
        <f aca="false">C138</f>
        <v>3223.8</v>
      </c>
      <c r="F138" s="13" t="n">
        <f aca="false">SUM(F139:F170)</f>
        <v>111543480</v>
      </c>
      <c r="G138" s="14" t="n">
        <v>34600</v>
      </c>
      <c r="H138" s="14" t="n">
        <v>0</v>
      </c>
      <c r="I138" s="14" t="n">
        <v>0</v>
      </c>
      <c r="J138" s="14" t="n">
        <v>0</v>
      </c>
      <c r="K138" s="14" t="n">
        <v>0</v>
      </c>
      <c r="L138" s="14" t="n">
        <v>0</v>
      </c>
      <c r="M138" s="14" t="n">
        <v>0</v>
      </c>
      <c r="N138" s="14" t="n">
        <v>0</v>
      </c>
      <c r="O138" s="14" t="n">
        <v>0</v>
      </c>
      <c r="P138" s="14" t="n">
        <v>0</v>
      </c>
      <c r="Q138" s="13" t="n">
        <f aca="false">F138</f>
        <v>111543480</v>
      </c>
      <c r="R138" s="14" t="n">
        <v>0</v>
      </c>
      <c r="S138" s="14" t="n">
        <v>34600</v>
      </c>
      <c r="T138" s="14" t="n">
        <v>25950</v>
      </c>
    </row>
    <row collapsed="false" customFormat="false" customHeight="false" hidden="false" ht="15" outlineLevel="0" r="139">
      <c r="A139" s="22" t="n">
        <v>116</v>
      </c>
      <c r="B139" s="24" t="s">
        <v>150</v>
      </c>
      <c r="C139" s="19" t="n">
        <v>78</v>
      </c>
      <c r="D139" s="19" t="n">
        <v>0</v>
      </c>
      <c r="E139" s="19" t="n">
        <f aca="false">C139</f>
        <v>78</v>
      </c>
      <c r="F139" s="20" t="n">
        <f aca="false">C139*34600</f>
        <v>2698800</v>
      </c>
      <c r="G139" s="14" t="n">
        <v>34600</v>
      </c>
      <c r="H139" s="14" t="n">
        <v>0</v>
      </c>
      <c r="I139" s="14" t="n">
        <v>0</v>
      </c>
      <c r="J139" s="14" t="n">
        <v>0</v>
      </c>
      <c r="K139" s="14" t="n">
        <v>0</v>
      </c>
      <c r="L139" s="14" t="n">
        <v>0</v>
      </c>
      <c r="M139" s="14" t="n">
        <v>0</v>
      </c>
      <c r="N139" s="14" t="n">
        <v>0</v>
      </c>
      <c r="O139" s="14" t="n">
        <v>0</v>
      </c>
      <c r="P139" s="14" t="n">
        <v>0</v>
      </c>
      <c r="Q139" s="20" t="n">
        <f aca="false">F139</f>
        <v>2698800</v>
      </c>
      <c r="R139" s="14" t="n">
        <v>0</v>
      </c>
      <c r="S139" s="14" t="n">
        <v>34600</v>
      </c>
      <c r="T139" s="14" t="n">
        <v>25950</v>
      </c>
    </row>
    <row collapsed="false" customFormat="false" customHeight="false" hidden="false" ht="15" outlineLevel="0" r="140">
      <c r="A140" s="22" t="n">
        <v>117</v>
      </c>
      <c r="B140" s="24" t="s">
        <v>151</v>
      </c>
      <c r="C140" s="19" t="n">
        <v>19.6</v>
      </c>
      <c r="D140" s="19" t="n">
        <v>0</v>
      </c>
      <c r="E140" s="19" t="n">
        <f aca="false">C140</f>
        <v>19.6</v>
      </c>
      <c r="F140" s="20" t="n">
        <f aca="false">C140*34600</f>
        <v>678160</v>
      </c>
      <c r="G140" s="14" t="n">
        <v>34600</v>
      </c>
      <c r="H140" s="14" t="n">
        <v>0</v>
      </c>
      <c r="I140" s="14" t="n">
        <v>0</v>
      </c>
      <c r="J140" s="14" t="n">
        <v>0</v>
      </c>
      <c r="K140" s="14" t="n">
        <v>0</v>
      </c>
      <c r="L140" s="14" t="n">
        <v>0</v>
      </c>
      <c r="M140" s="14" t="n">
        <v>0</v>
      </c>
      <c r="N140" s="14" t="n">
        <v>0</v>
      </c>
      <c r="O140" s="14" t="n">
        <v>0</v>
      </c>
      <c r="P140" s="14" t="n">
        <v>0</v>
      </c>
      <c r="Q140" s="20" t="n">
        <f aca="false">F140</f>
        <v>678160</v>
      </c>
      <c r="R140" s="14" t="n">
        <v>0</v>
      </c>
      <c r="S140" s="14" t="n">
        <v>34600</v>
      </c>
      <c r="T140" s="14" t="n">
        <v>25950</v>
      </c>
    </row>
    <row collapsed="false" customFormat="false" customHeight="false" hidden="false" ht="15" outlineLevel="0" r="141">
      <c r="A141" s="22" t="n">
        <v>118</v>
      </c>
      <c r="B141" s="24" t="s">
        <v>152</v>
      </c>
      <c r="C141" s="19" t="n">
        <v>180</v>
      </c>
      <c r="D141" s="19" t="n">
        <v>0</v>
      </c>
      <c r="E141" s="19" t="n">
        <f aca="false">C141</f>
        <v>180</v>
      </c>
      <c r="F141" s="20" t="n">
        <f aca="false">C141*34600</f>
        <v>6228000</v>
      </c>
      <c r="G141" s="14" t="n">
        <v>34600</v>
      </c>
      <c r="H141" s="14" t="n">
        <v>0</v>
      </c>
      <c r="I141" s="14" t="n">
        <v>0</v>
      </c>
      <c r="J141" s="14" t="n">
        <v>0</v>
      </c>
      <c r="K141" s="14" t="n">
        <v>0</v>
      </c>
      <c r="L141" s="14" t="n">
        <v>0</v>
      </c>
      <c r="M141" s="14" t="n">
        <v>0</v>
      </c>
      <c r="N141" s="14" t="n">
        <v>0</v>
      </c>
      <c r="O141" s="14" t="n">
        <v>0</v>
      </c>
      <c r="P141" s="14" t="n">
        <v>0</v>
      </c>
      <c r="Q141" s="20" t="n">
        <f aca="false">F141</f>
        <v>6228000</v>
      </c>
      <c r="R141" s="14" t="n">
        <v>0</v>
      </c>
      <c r="S141" s="14" t="n">
        <v>34600</v>
      </c>
      <c r="T141" s="14" t="n">
        <v>25950</v>
      </c>
    </row>
    <row collapsed="false" customFormat="false" customHeight="false" hidden="false" ht="15" outlineLevel="0" r="142">
      <c r="A142" s="22" t="n">
        <v>119</v>
      </c>
      <c r="B142" s="24" t="s">
        <v>153</v>
      </c>
      <c r="C142" s="19" t="n">
        <v>156.7</v>
      </c>
      <c r="D142" s="19" t="n">
        <v>0</v>
      </c>
      <c r="E142" s="19" t="n">
        <f aca="false">C142</f>
        <v>156.7</v>
      </c>
      <c r="F142" s="20" t="n">
        <f aca="false">C142*34600</f>
        <v>5421820</v>
      </c>
      <c r="G142" s="14" t="n">
        <v>34600</v>
      </c>
      <c r="H142" s="14" t="n">
        <v>0</v>
      </c>
      <c r="I142" s="14" t="n">
        <v>0</v>
      </c>
      <c r="J142" s="14" t="n">
        <v>0</v>
      </c>
      <c r="K142" s="14" t="n">
        <v>0</v>
      </c>
      <c r="L142" s="14" t="n">
        <v>0</v>
      </c>
      <c r="M142" s="14" t="n">
        <v>0</v>
      </c>
      <c r="N142" s="14" t="n">
        <v>0</v>
      </c>
      <c r="O142" s="14" t="n">
        <v>0</v>
      </c>
      <c r="P142" s="14" t="n">
        <v>0</v>
      </c>
      <c r="Q142" s="20" t="n">
        <f aca="false">F142</f>
        <v>5421820</v>
      </c>
      <c r="R142" s="14" t="n">
        <v>0</v>
      </c>
      <c r="S142" s="14" t="n">
        <v>34600</v>
      </c>
      <c r="T142" s="14" t="n">
        <v>25950</v>
      </c>
    </row>
    <row collapsed="false" customFormat="false" customHeight="false" hidden="false" ht="15" outlineLevel="0" r="143">
      <c r="A143" s="22" t="n">
        <v>120</v>
      </c>
      <c r="B143" s="24" t="s">
        <v>154</v>
      </c>
      <c r="C143" s="19" t="n">
        <v>180</v>
      </c>
      <c r="D143" s="19" t="n">
        <v>0</v>
      </c>
      <c r="E143" s="19" t="n">
        <f aca="false">C143</f>
        <v>180</v>
      </c>
      <c r="F143" s="20" t="n">
        <f aca="false">C143*34600</f>
        <v>6228000</v>
      </c>
      <c r="G143" s="14" t="n">
        <v>34600</v>
      </c>
      <c r="H143" s="14" t="n">
        <v>0</v>
      </c>
      <c r="I143" s="14" t="n">
        <v>0</v>
      </c>
      <c r="J143" s="14" t="n">
        <v>0</v>
      </c>
      <c r="K143" s="14" t="n">
        <v>0</v>
      </c>
      <c r="L143" s="14" t="n">
        <v>0</v>
      </c>
      <c r="M143" s="14" t="n">
        <v>0</v>
      </c>
      <c r="N143" s="14" t="n">
        <v>0</v>
      </c>
      <c r="O143" s="14" t="n">
        <v>0</v>
      </c>
      <c r="P143" s="14" t="n">
        <v>0</v>
      </c>
      <c r="Q143" s="20" t="n">
        <f aca="false">F143</f>
        <v>6228000</v>
      </c>
      <c r="R143" s="14" t="n">
        <v>0</v>
      </c>
      <c r="S143" s="14" t="n">
        <v>34600</v>
      </c>
      <c r="T143" s="14" t="n">
        <v>25950</v>
      </c>
    </row>
    <row collapsed="false" customFormat="false" customHeight="false" hidden="false" ht="15" outlineLevel="0" r="144">
      <c r="A144" s="22" t="n">
        <v>121</v>
      </c>
      <c r="B144" s="24" t="s">
        <v>155</v>
      </c>
      <c r="C144" s="19" t="n">
        <v>130.6</v>
      </c>
      <c r="D144" s="19" t="n">
        <v>40.6</v>
      </c>
      <c r="E144" s="19" t="n">
        <f aca="false">C144</f>
        <v>130.6</v>
      </c>
      <c r="F144" s="20" t="n">
        <f aca="false">C144*34600</f>
        <v>4518760</v>
      </c>
      <c r="G144" s="14" t="n">
        <v>34600</v>
      </c>
      <c r="H144" s="14" t="n">
        <v>0</v>
      </c>
      <c r="I144" s="14" t="n">
        <v>0</v>
      </c>
      <c r="J144" s="14" t="n">
        <v>0</v>
      </c>
      <c r="K144" s="14" t="n">
        <v>0</v>
      </c>
      <c r="L144" s="14" t="n">
        <v>0</v>
      </c>
      <c r="M144" s="14" t="n">
        <v>0</v>
      </c>
      <c r="N144" s="14" t="n">
        <v>0</v>
      </c>
      <c r="O144" s="14" t="n">
        <v>0</v>
      </c>
      <c r="P144" s="14" t="n">
        <v>0</v>
      </c>
      <c r="Q144" s="20" t="n">
        <f aca="false">F144</f>
        <v>4518760</v>
      </c>
      <c r="R144" s="14" t="n">
        <v>0</v>
      </c>
      <c r="S144" s="14" t="n">
        <v>34600</v>
      </c>
      <c r="T144" s="14" t="n">
        <v>25950</v>
      </c>
    </row>
    <row collapsed="false" customFormat="false" customHeight="false" hidden="false" ht="15" outlineLevel="0" r="145">
      <c r="A145" s="22" t="n">
        <v>122</v>
      </c>
      <c r="B145" s="24" t="s">
        <v>156</v>
      </c>
      <c r="C145" s="19" t="n">
        <v>30</v>
      </c>
      <c r="D145" s="19" t="n">
        <v>0</v>
      </c>
      <c r="E145" s="19" t="n">
        <f aca="false">C145</f>
        <v>30</v>
      </c>
      <c r="F145" s="20" t="n">
        <f aca="false">C145*34600</f>
        <v>1038000</v>
      </c>
      <c r="G145" s="14" t="n">
        <v>34600</v>
      </c>
      <c r="H145" s="14" t="n">
        <v>0</v>
      </c>
      <c r="I145" s="14" t="n">
        <v>0</v>
      </c>
      <c r="J145" s="14" t="n">
        <v>0</v>
      </c>
      <c r="K145" s="14" t="n">
        <v>0</v>
      </c>
      <c r="L145" s="14" t="n">
        <v>0</v>
      </c>
      <c r="M145" s="14" t="n">
        <v>0</v>
      </c>
      <c r="N145" s="14" t="n">
        <v>0</v>
      </c>
      <c r="O145" s="14" t="n">
        <v>0</v>
      </c>
      <c r="P145" s="14" t="n">
        <v>0</v>
      </c>
      <c r="Q145" s="20" t="n">
        <f aca="false">F145</f>
        <v>1038000</v>
      </c>
      <c r="R145" s="14" t="n">
        <v>0</v>
      </c>
      <c r="S145" s="14" t="n">
        <v>34600</v>
      </c>
      <c r="T145" s="14" t="n">
        <v>25950</v>
      </c>
    </row>
    <row collapsed="false" customFormat="false" customHeight="false" hidden="false" ht="15" outlineLevel="0" r="146">
      <c r="A146" s="22" t="n">
        <v>123</v>
      </c>
      <c r="B146" s="24" t="s">
        <v>157</v>
      </c>
      <c r="C146" s="19" t="n">
        <v>180</v>
      </c>
      <c r="D146" s="19" t="n">
        <v>0</v>
      </c>
      <c r="E146" s="19" t="n">
        <f aca="false">C146</f>
        <v>180</v>
      </c>
      <c r="F146" s="20" t="n">
        <f aca="false">C146*34600</f>
        <v>6228000</v>
      </c>
      <c r="G146" s="14" t="n">
        <v>34600</v>
      </c>
      <c r="H146" s="14" t="n">
        <v>0</v>
      </c>
      <c r="I146" s="14" t="n">
        <v>0</v>
      </c>
      <c r="J146" s="14" t="n">
        <v>0</v>
      </c>
      <c r="K146" s="14" t="n">
        <v>0</v>
      </c>
      <c r="L146" s="14" t="n">
        <v>0</v>
      </c>
      <c r="M146" s="14" t="n">
        <v>0</v>
      </c>
      <c r="N146" s="14" t="n">
        <v>0</v>
      </c>
      <c r="O146" s="14" t="n">
        <v>0</v>
      </c>
      <c r="P146" s="14" t="n">
        <v>0</v>
      </c>
      <c r="Q146" s="20" t="n">
        <f aca="false">F146</f>
        <v>6228000</v>
      </c>
      <c r="R146" s="14" t="n">
        <v>0</v>
      </c>
      <c r="S146" s="14" t="n">
        <v>34600</v>
      </c>
      <c r="T146" s="14" t="n">
        <v>25950</v>
      </c>
    </row>
    <row collapsed="false" customFormat="false" customHeight="false" hidden="false" ht="15" outlineLevel="0" r="147">
      <c r="A147" s="22" t="n">
        <v>124</v>
      </c>
      <c r="B147" s="24" t="s">
        <v>158</v>
      </c>
      <c r="C147" s="19" t="n">
        <v>162</v>
      </c>
      <c r="D147" s="19" t="n">
        <v>0</v>
      </c>
      <c r="E147" s="19" t="n">
        <f aca="false">C147</f>
        <v>162</v>
      </c>
      <c r="F147" s="20" t="n">
        <f aca="false">C147*34600</f>
        <v>5605200</v>
      </c>
      <c r="G147" s="14" t="n">
        <v>34600</v>
      </c>
      <c r="H147" s="14" t="n">
        <v>0</v>
      </c>
      <c r="I147" s="14" t="n">
        <v>0</v>
      </c>
      <c r="J147" s="14" t="n">
        <v>0</v>
      </c>
      <c r="K147" s="14" t="n">
        <v>0</v>
      </c>
      <c r="L147" s="14" t="n">
        <v>0</v>
      </c>
      <c r="M147" s="14" t="n">
        <v>0</v>
      </c>
      <c r="N147" s="14" t="n">
        <v>0</v>
      </c>
      <c r="O147" s="14" t="n">
        <v>0</v>
      </c>
      <c r="P147" s="14" t="n">
        <v>0</v>
      </c>
      <c r="Q147" s="20" t="n">
        <f aca="false">F147</f>
        <v>5605200</v>
      </c>
      <c r="R147" s="14" t="n">
        <v>0</v>
      </c>
      <c r="S147" s="14" t="n">
        <v>34600</v>
      </c>
      <c r="T147" s="14" t="n">
        <v>25950</v>
      </c>
    </row>
    <row collapsed="false" customFormat="false" customHeight="false" hidden="false" ht="15" outlineLevel="0" r="148">
      <c r="A148" s="22" t="n">
        <v>125</v>
      </c>
      <c r="B148" s="24" t="s">
        <v>159</v>
      </c>
      <c r="C148" s="19" t="n">
        <v>40.3</v>
      </c>
      <c r="D148" s="19" t="n">
        <v>0</v>
      </c>
      <c r="E148" s="19" t="n">
        <f aca="false">C148</f>
        <v>40.3</v>
      </c>
      <c r="F148" s="20" t="n">
        <f aca="false">C148*34600</f>
        <v>1394380</v>
      </c>
      <c r="G148" s="14" t="n">
        <v>34600</v>
      </c>
      <c r="H148" s="14" t="n">
        <v>0</v>
      </c>
      <c r="I148" s="14" t="n">
        <v>0</v>
      </c>
      <c r="J148" s="14" t="n">
        <v>0</v>
      </c>
      <c r="K148" s="14" t="n">
        <v>0</v>
      </c>
      <c r="L148" s="14" t="n">
        <v>0</v>
      </c>
      <c r="M148" s="14" t="n">
        <v>0</v>
      </c>
      <c r="N148" s="14" t="n">
        <v>0</v>
      </c>
      <c r="O148" s="14" t="n">
        <v>0</v>
      </c>
      <c r="P148" s="14" t="n">
        <v>0</v>
      </c>
      <c r="Q148" s="20" t="n">
        <f aca="false">F148</f>
        <v>1394380</v>
      </c>
      <c r="R148" s="14" t="n">
        <v>0</v>
      </c>
      <c r="S148" s="14" t="n">
        <v>34600</v>
      </c>
      <c r="T148" s="14" t="n">
        <v>25950</v>
      </c>
    </row>
    <row collapsed="false" customFormat="false" customHeight="false" hidden="false" ht="15" outlineLevel="0" r="149">
      <c r="A149" s="22" t="n">
        <v>126</v>
      </c>
      <c r="B149" s="24" t="s">
        <v>160</v>
      </c>
      <c r="C149" s="19" t="n">
        <v>93.4</v>
      </c>
      <c r="D149" s="19" t="n">
        <v>0</v>
      </c>
      <c r="E149" s="19" t="n">
        <f aca="false">C149</f>
        <v>93.4</v>
      </c>
      <c r="F149" s="20" t="n">
        <f aca="false">C149*34600</f>
        <v>3231640</v>
      </c>
      <c r="G149" s="14" t="n">
        <v>34600</v>
      </c>
      <c r="H149" s="14" t="n">
        <v>0</v>
      </c>
      <c r="I149" s="14" t="n">
        <v>0</v>
      </c>
      <c r="J149" s="14" t="n">
        <v>0</v>
      </c>
      <c r="K149" s="14" t="n">
        <v>0</v>
      </c>
      <c r="L149" s="14" t="n">
        <v>0</v>
      </c>
      <c r="M149" s="14" t="n">
        <v>0</v>
      </c>
      <c r="N149" s="14" t="n">
        <v>0</v>
      </c>
      <c r="O149" s="14" t="n">
        <v>0</v>
      </c>
      <c r="P149" s="14" t="n">
        <v>0</v>
      </c>
      <c r="Q149" s="20" t="n">
        <f aca="false">F149</f>
        <v>3231640</v>
      </c>
      <c r="R149" s="14" t="n">
        <v>0</v>
      </c>
      <c r="S149" s="14" t="n">
        <v>34600</v>
      </c>
      <c r="T149" s="14" t="n">
        <v>25950</v>
      </c>
    </row>
    <row collapsed="false" customFormat="false" customHeight="false" hidden="false" ht="15" outlineLevel="0" r="150">
      <c r="A150" s="22" t="n">
        <v>127</v>
      </c>
      <c r="B150" s="24" t="s">
        <v>161</v>
      </c>
      <c r="C150" s="19" t="n">
        <v>192</v>
      </c>
      <c r="D150" s="19" t="n">
        <v>0</v>
      </c>
      <c r="E150" s="19" t="n">
        <f aca="false">C150</f>
        <v>192</v>
      </c>
      <c r="F150" s="20" t="n">
        <f aca="false">C150*34600</f>
        <v>6643200</v>
      </c>
      <c r="G150" s="14" t="n">
        <v>34600</v>
      </c>
      <c r="H150" s="14" t="n">
        <v>0</v>
      </c>
      <c r="I150" s="14" t="n">
        <v>0</v>
      </c>
      <c r="J150" s="14" t="n">
        <v>0</v>
      </c>
      <c r="K150" s="14" t="n">
        <v>0</v>
      </c>
      <c r="L150" s="14" t="n">
        <v>0</v>
      </c>
      <c r="M150" s="14" t="n">
        <v>0</v>
      </c>
      <c r="N150" s="14" t="n">
        <v>0</v>
      </c>
      <c r="O150" s="14" t="n">
        <v>0</v>
      </c>
      <c r="P150" s="14" t="n">
        <v>0</v>
      </c>
      <c r="Q150" s="20" t="n">
        <f aca="false">F150</f>
        <v>6643200</v>
      </c>
      <c r="R150" s="14" t="n">
        <v>0</v>
      </c>
      <c r="S150" s="14" t="n">
        <v>34600</v>
      </c>
      <c r="T150" s="14" t="n">
        <v>25950</v>
      </c>
    </row>
    <row collapsed="false" customFormat="false" customHeight="false" hidden="false" ht="15" outlineLevel="0" r="151">
      <c r="A151" s="22" t="n">
        <v>128</v>
      </c>
      <c r="B151" s="24" t="s">
        <v>162</v>
      </c>
      <c r="C151" s="19" t="n">
        <v>160</v>
      </c>
      <c r="D151" s="19" t="n">
        <v>0</v>
      </c>
      <c r="E151" s="19" t="n">
        <f aca="false">C151</f>
        <v>160</v>
      </c>
      <c r="F151" s="20" t="n">
        <f aca="false">C151*34600</f>
        <v>5536000</v>
      </c>
      <c r="G151" s="14" t="n">
        <v>34600</v>
      </c>
      <c r="H151" s="14" t="n">
        <v>0</v>
      </c>
      <c r="I151" s="14" t="n">
        <v>0</v>
      </c>
      <c r="J151" s="14" t="n">
        <v>0</v>
      </c>
      <c r="K151" s="14" t="n">
        <v>0</v>
      </c>
      <c r="L151" s="14" t="n">
        <v>0</v>
      </c>
      <c r="M151" s="14" t="n">
        <v>0</v>
      </c>
      <c r="N151" s="14" t="n">
        <v>0</v>
      </c>
      <c r="O151" s="14" t="n">
        <v>0</v>
      </c>
      <c r="P151" s="14" t="n">
        <v>0</v>
      </c>
      <c r="Q151" s="20" t="n">
        <f aca="false">F151</f>
        <v>5536000</v>
      </c>
      <c r="R151" s="14" t="n">
        <v>0</v>
      </c>
      <c r="S151" s="14" t="n">
        <v>34600</v>
      </c>
      <c r="T151" s="14" t="n">
        <v>25950</v>
      </c>
    </row>
    <row collapsed="false" customFormat="false" customHeight="false" hidden="false" ht="15" outlineLevel="0" r="152">
      <c r="A152" s="22" t="n">
        <v>129</v>
      </c>
      <c r="B152" s="24" t="s">
        <v>163</v>
      </c>
      <c r="C152" s="19" t="n">
        <v>192</v>
      </c>
      <c r="D152" s="19" t="n">
        <v>0</v>
      </c>
      <c r="E152" s="19" t="n">
        <f aca="false">C152</f>
        <v>192</v>
      </c>
      <c r="F152" s="20" t="n">
        <f aca="false">C152*34600</f>
        <v>6643200</v>
      </c>
      <c r="G152" s="14" t="n">
        <v>34600</v>
      </c>
      <c r="H152" s="14" t="n">
        <v>0</v>
      </c>
      <c r="I152" s="14" t="n">
        <v>0</v>
      </c>
      <c r="J152" s="14" t="n">
        <v>0</v>
      </c>
      <c r="K152" s="14" t="n">
        <v>0</v>
      </c>
      <c r="L152" s="14" t="n">
        <v>0</v>
      </c>
      <c r="M152" s="14" t="n">
        <v>0</v>
      </c>
      <c r="N152" s="14" t="n">
        <v>0</v>
      </c>
      <c r="O152" s="14" t="n">
        <v>0</v>
      </c>
      <c r="P152" s="14" t="n">
        <v>0</v>
      </c>
      <c r="Q152" s="20" t="n">
        <f aca="false">F152</f>
        <v>6643200</v>
      </c>
      <c r="R152" s="14" t="n">
        <v>0</v>
      </c>
      <c r="S152" s="14" t="n">
        <v>34600</v>
      </c>
      <c r="T152" s="14" t="n">
        <v>25950</v>
      </c>
    </row>
    <row collapsed="false" customFormat="false" customHeight="false" hidden="false" ht="15" outlineLevel="0" r="153">
      <c r="A153" s="22" t="n">
        <v>130</v>
      </c>
      <c r="B153" s="24" t="s">
        <v>164</v>
      </c>
      <c r="C153" s="19" t="n">
        <v>180</v>
      </c>
      <c r="D153" s="19" t="n">
        <v>0</v>
      </c>
      <c r="E153" s="19" t="n">
        <f aca="false">C153</f>
        <v>180</v>
      </c>
      <c r="F153" s="20" t="n">
        <f aca="false">C153*34600</f>
        <v>6228000</v>
      </c>
      <c r="G153" s="14" t="n">
        <v>34600</v>
      </c>
      <c r="H153" s="14" t="n">
        <v>0</v>
      </c>
      <c r="I153" s="14" t="n">
        <v>0</v>
      </c>
      <c r="J153" s="14" t="n">
        <v>0</v>
      </c>
      <c r="K153" s="14" t="n">
        <v>0</v>
      </c>
      <c r="L153" s="14" t="n">
        <v>0</v>
      </c>
      <c r="M153" s="14" t="n">
        <v>0</v>
      </c>
      <c r="N153" s="14" t="n">
        <v>0</v>
      </c>
      <c r="O153" s="14" t="n">
        <v>0</v>
      </c>
      <c r="P153" s="14" t="n">
        <v>0</v>
      </c>
      <c r="Q153" s="20" t="n">
        <f aca="false">F153</f>
        <v>6228000</v>
      </c>
      <c r="R153" s="14" t="n">
        <v>0</v>
      </c>
      <c r="S153" s="14" t="n">
        <v>34600</v>
      </c>
      <c r="T153" s="14" t="n">
        <v>25950</v>
      </c>
    </row>
    <row collapsed="false" customFormat="false" customHeight="false" hidden="false" ht="15" outlineLevel="0" r="154">
      <c r="A154" s="22" t="n">
        <v>131</v>
      </c>
      <c r="B154" s="24" t="s">
        <v>165</v>
      </c>
      <c r="C154" s="19" t="n">
        <v>180</v>
      </c>
      <c r="D154" s="19" t="n">
        <v>0</v>
      </c>
      <c r="E154" s="19" t="n">
        <f aca="false">C154</f>
        <v>180</v>
      </c>
      <c r="F154" s="20" t="n">
        <f aca="false">C154*34600</f>
        <v>6228000</v>
      </c>
      <c r="G154" s="14" t="n">
        <v>34600</v>
      </c>
      <c r="H154" s="14" t="n">
        <v>0</v>
      </c>
      <c r="I154" s="14" t="n">
        <v>0</v>
      </c>
      <c r="J154" s="14" t="n">
        <v>0</v>
      </c>
      <c r="K154" s="14" t="n">
        <v>0</v>
      </c>
      <c r="L154" s="14" t="n">
        <v>0</v>
      </c>
      <c r="M154" s="14" t="n">
        <v>0</v>
      </c>
      <c r="N154" s="14" t="n">
        <v>0</v>
      </c>
      <c r="O154" s="14" t="n">
        <v>0</v>
      </c>
      <c r="P154" s="14" t="n">
        <v>0</v>
      </c>
      <c r="Q154" s="20" t="n">
        <f aca="false">F154</f>
        <v>6228000</v>
      </c>
      <c r="R154" s="14" t="n">
        <v>0</v>
      </c>
      <c r="S154" s="14" t="n">
        <v>34600</v>
      </c>
      <c r="T154" s="14" t="n">
        <v>25950</v>
      </c>
    </row>
    <row collapsed="false" customFormat="false" customHeight="false" hidden="false" ht="15" outlineLevel="0" r="155">
      <c r="A155" s="22" t="n">
        <v>132</v>
      </c>
      <c r="B155" s="24" t="s">
        <v>166</v>
      </c>
      <c r="C155" s="19" t="n">
        <v>144</v>
      </c>
      <c r="D155" s="19" t="n">
        <v>0</v>
      </c>
      <c r="E155" s="19" t="n">
        <f aca="false">C155</f>
        <v>144</v>
      </c>
      <c r="F155" s="20" t="n">
        <f aca="false">C155*34600</f>
        <v>4982400</v>
      </c>
      <c r="G155" s="14" t="n">
        <v>34600</v>
      </c>
      <c r="H155" s="14" t="n">
        <v>0</v>
      </c>
      <c r="I155" s="14" t="n">
        <v>0</v>
      </c>
      <c r="J155" s="14" t="n">
        <v>0</v>
      </c>
      <c r="K155" s="14" t="n">
        <v>0</v>
      </c>
      <c r="L155" s="14" t="n">
        <v>0</v>
      </c>
      <c r="M155" s="14" t="n">
        <v>0</v>
      </c>
      <c r="N155" s="14" t="n">
        <v>0</v>
      </c>
      <c r="O155" s="14" t="n">
        <v>0</v>
      </c>
      <c r="P155" s="14" t="n">
        <v>0</v>
      </c>
      <c r="Q155" s="20" t="n">
        <f aca="false">F155</f>
        <v>4982400</v>
      </c>
      <c r="R155" s="14" t="n">
        <v>0</v>
      </c>
      <c r="S155" s="14" t="n">
        <v>34600</v>
      </c>
      <c r="T155" s="14" t="n">
        <v>25950</v>
      </c>
    </row>
    <row collapsed="false" customFormat="false" customHeight="false" hidden="false" ht="15" outlineLevel="0" r="156">
      <c r="A156" s="22" t="n">
        <v>133</v>
      </c>
      <c r="B156" s="24" t="s">
        <v>167</v>
      </c>
      <c r="C156" s="19" t="n">
        <v>90</v>
      </c>
      <c r="D156" s="19" t="n">
        <v>0</v>
      </c>
      <c r="E156" s="19" t="n">
        <f aca="false">C156</f>
        <v>90</v>
      </c>
      <c r="F156" s="20" t="n">
        <f aca="false">C156*34600</f>
        <v>3114000</v>
      </c>
      <c r="G156" s="14" t="n">
        <v>34600</v>
      </c>
      <c r="H156" s="14" t="n">
        <v>0</v>
      </c>
      <c r="I156" s="14" t="n">
        <v>0</v>
      </c>
      <c r="J156" s="14" t="n">
        <v>0</v>
      </c>
      <c r="K156" s="14" t="n">
        <v>0</v>
      </c>
      <c r="L156" s="14" t="n">
        <v>0</v>
      </c>
      <c r="M156" s="14" t="n">
        <v>0</v>
      </c>
      <c r="N156" s="14" t="n">
        <v>0</v>
      </c>
      <c r="O156" s="14" t="n">
        <v>0</v>
      </c>
      <c r="P156" s="14" t="n">
        <v>0</v>
      </c>
      <c r="Q156" s="20" t="n">
        <f aca="false">F156</f>
        <v>3114000</v>
      </c>
      <c r="R156" s="14" t="n">
        <v>0</v>
      </c>
      <c r="S156" s="14" t="n">
        <v>34600</v>
      </c>
      <c r="T156" s="14" t="n">
        <v>25950</v>
      </c>
    </row>
    <row collapsed="false" customFormat="false" customHeight="false" hidden="false" ht="15" outlineLevel="0" r="157">
      <c r="A157" s="22" t="n">
        <v>134</v>
      </c>
      <c r="B157" s="24" t="s">
        <v>168</v>
      </c>
      <c r="C157" s="19" t="n">
        <v>88</v>
      </c>
      <c r="D157" s="19" t="n">
        <v>0</v>
      </c>
      <c r="E157" s="19" t="n">
        <f aca="false">C157</f>
        <v>88</v>
      </c>
      <c r="F157" s="20" t="n">
        <f aca="false">C157*34600</f>
        <v>3044800</v>
      </c>
      <c r="G157" s="14" t="n">
        <v>34600</v>
      </c>
      <c r="H157" s="14" t="n">
        <v>0</v>
      </c>
      <c r="I157" s="14" t="n">
        <v>0</v>
      </c>
      <c r="J157" s="14" t="n">
        <v>0</v>
      </c>
      <c r="K157" s="14" t="n">
        <v>0</v>
      </c>
      <c r="L157" s="14" t="n">
        <v>0</v>
      </c>
      <c r="M157" s="14" t="n">
        <v>0</v>
      </c>
      <c r="N157" s="14" t="n">
        <v>0</v>
      </c>
      <c r="O157" s="14" t="n">
        <v>0</v>
      </c>
      <c r="P157" s="14" t="n">
        <v>0</v>
      </c>
      <c r="Q157" s="20" t="n">
        <f aca="false">F157</f>
        <v>3044800</v>
      </c>
      <c r="R157" s="14" t="n">
        <v>0</v>
      </c>
      <c r="S157" s="14" t="n">
        <v>34600</v>
      </c>
      <c r="T157" s="14" t="n">
        <v>25950</v>
      </c>
    </row>
    <row collapsed="false" customFormat="false" customHeight="false" hidden="false" ht="15" outlineLevel="0" r="158">
      <c r="A158" s="22" t="n">
        <v>135</v>
      </c>
      <c r="B158" s="24" t="s">
        <v>169</v>
      </c>
      <c r="C158" s="19" t="n">
        <v>44</v>
      </c>
      <c r="D158" s="19" t="n">
        <v>0</v>
      </c>
      <c r="E158" s="19" t="n">
        <f aca="false">C158</f>
        <v>44</v>
      </c>
      <c r="F158" s="20" t="n">
        <f aca="false">C158*34600</f>
        <v>1522400</v>
      </c>
      <c r="G158" s="14" t="n">
        <v>34600</v>
      </c>
      <c r="H158" s="14" t="n">
        <v>0</v>
      </c>
      <c r="I158" s="14" t="n">
        <v>0</v>
      </c>
      <c r="J158" s="14" t="n">
        <v>0</v>
      </c>
      <c r="K158" s="14" t="n">
        <v>0</v>
      </c>
      <c r="L158" s="14" t="n">
        <v>0</v>
      </c>
      <c r="M158" s="14" t="n">
        <v>0</v>
      </c>
      <c r="N158" s="14" t="n">
        <v>0</v>
      </c>
      <c r="O158" s="14" t="n">
        <v>0</v>
      </c>
      <c r="P158" s="14" t="n">
        <v>0</v>
      </c>
      <c r="Q158" s="20" t="n">
        <f aca="false">F158</f>
        <v>1522400</v>
      </c>
      <c r="R158" s="14" t="n">
        <v>0</v>
      </c>
      <c r="S158" s="14" t="n">
        <v>34600</v>
      </c>
      <c r="T158" s="14" t="n">
        <v>25950</v>
      </c>
    </row>
    <row collapsed="false" customFormat="false" customHeight="false" hidden="false" ht="15" outlineLevel="0" r="159">
      <c r="A159" s="22" t="n">
        <v>136</v>
      </c>
      <c r="B159" s="24" t="s">
        <v>170</v>
      </c>
      <c r="C159" s="19" t="n">
        <v>44</v>
      </c>
      <c r="D159" s="19" t="n">
        <v>0</v>
      </c>
      <c r="E159" s="19" t="n">
        <f aca="false">C159</f>
        <v>44</v>
      </c>
      <c r="F159" s="20" t="n">
        <f aca="false">C159*34600</f>
        <v>1522400</v>
      </c>
      <c r="G159" s="14" t="n">
        <v>34600</v>
      </c>
      <c r="H159" s="14" t="n">
        <v>0</v>
      </c>
      <c r="I159" s="14" t="n">
        <v>0</v>
      </c>
      <c r="J159" s="14" t="n">
        <v>0</v>
      </c>
      <c r="K159" s="14" t="n">
        <v>0</v>
      </c>
      <c r="L159" s="14" t="n">
        <v>0</v>
      </c>
      <c r="M159" s="14" t="n">
        <v>0</v>
      </c>
      <c r="N159" s="14" t="n">
        <v>0</v>
      </c>
      <c r="O159" s="14" t="n">
        <v>0</v>
      </c>
      <c r="P159" s="14" t="n">
        <v>0</v>
      </c>
      <c r="Q159" s="20" t="n">
        <f aca="false">F159</f>
        <v>1522400</v>
      </c>
      <c r="R159" s="14" t="n">
        <v>0</v>
      </c>
      <c r="S159" s="14" t="n">
        <v>34600</v>
      </c>
      <c r="T159" s="14" t="n">
        <v>25950</v>
      </c>
    </row>
    <row collapsed="false" customFormat="false" customHeight="false" hidden="false" ht="15" outlineLevel="0" r="160">
      <c r="A160" s="22" t="n">
        <v>137</v>
      </c>
      <c r="B160" s="24" t="s">
        <v>171</v>
      </c>
      <c r="C160" s="19" t="n">
        <v>82</v>
      </c>
      <c r="D160" s="19" t="n">
        <v>0</v>
      </c>
      <c r="E160" s="19" t="n">
        <f aca="false">C160</f>
        <v>82</v>
      </c>
      <c r="F160" s="20" t="n">
        <f aca="false">C160*34600</f>
        <v>2837200</v>
      </c>
      <c r="G160" s="14" t="n">
        <v>34600</v>
      </c>
      <c r="H160" s="14" t="n">
        <v>0</v>
      </c>
      <c r="I160" s="14" t="n">
        <v>0</v>
      </c>
      <c r="J160" s="14" t="n">
        <v>0</v>
      </c>
      <c r="K160" s="14" t="n">
        <v>0</v>
      </c>
      <c r="L160" s="14" t="n">
        <v>0</v>
      </c>
      <c r="M160" s="14" t="n">
        <v>0</v>
      </c>
      <c r="N160" s="14" t="n">
        <v>0</v>
      </c>
      <c r="O160" s="14" t="n">
        <v>0</v>
      </c>
      <c r="P160" s="14" t="n">
        <v>0</v>
      </c>
      <c r="Q160" s="20" t="n">
        <f aca="false">F160</f>
        <v>2837200</v>
      </c>
      <c r="R160" s="14" t="n">
        <v>0</v>
      </c>
      <c r="S160" s="14" t="n">
        <v>34600</v>
      </c>
      <c r="T160" s="14" t="n">
        <v>25950</v>
      </c>
    </row>
    <row collapsed="false" customFormat="false" customHeight="false" hidden="false" ht="15" outlineLevel="0" r="161">
      <c r="A161" s="22" t="n">
        <v>138</v>
      </c>
      <c r="B161" s="24" t="s">
        <v>172</v>
      </c>
      <c r="C161" s="19" t="n">
        <v>32</v>
      </c>
      <c r="D161" s="19" t="n">
        <v>0</v>
      </c>
      <c r="E161" s="19" t="n">
        <f aca="false">C161</f>
        <v>32</v>
      </c>
      <c r="F161" s="20" t="n">
        <f aca="false">C161*34600</f>
        <v>1107200</v>
      </c>
      <c r="G161" s="14" t="n">
        <v>34600</v>
      </c>
      <c r="H161" s="14" t="n">
        <v>0</v>
      </c>
      <c r="I161" s="14" t="n">
        <v>0</v>
      </c>
      <c r="J161" s="14" t="n">
        <v>0</v>
      </c>
      <c r="K161" s="14" t="n">
        <v>0</v>
      </c>
      <c r="L161" s="14" t="n">
        <v>0</v>
      </c>
      <c r="M161" s="14" t="n">
        <v>0</v>
      </c>
      <c r="N161" s="14" t="n">
        <v>0</v>
      </c>
      <c r="O161" s="14" t="n">
        <v>0</v>
      </c>
      <c r="P161" s="14" t="n">
        <v>0</v>
      </c>
      <c r="Q161" s="20" t="n">
        <f aca="false">F161</f>
        <v>1107200</v>
      </c>
      <c r="R161" s="14" t="n">
        <v>0</v>
      </c>
      <c r="S161" s="14" t="n">
        <v>34600</v>
      </c>
      <c r="T161" s="14" t="n">
        <v>25950</v>
      </c>
    </row>
    <row collapsed="false" customFormat="false" customHeight="false" hidden="false" ht="15" outlineLevel="0" r="162">
      <c r="A162" s="22" t="n">
        <v>139</v>
      </c>
      <c r="B162" s="24" t="s">
        <v>173</v>
      </c>
      <c r="C162" s="19" t="n">
        <v>88.2</v>
      </c>
      <c r="D162" s="19" t="n">
        <v>0</v>
      </c>
      <c r="E162" s="19" t="n">
        <f aca="false">C162</f>
        <v>88.2</v>
      </c>
      <c r="F162" s="20" t="n">
        <f aca="false">C162*34600</f>
        <v>3051720</v>
      </c>
      <c r="G162" s="14" t="n">
        <v>34600</v>
      </c>
      <c r="H162" s="14" t="n">
        <v>0</v>
      </c>
      <c r="I162" s="14" t="n">
        <v>0</v>
      </c>
      <c r="J162" s="14" t="n">
        <v>0</v>
      </c>
      <c r="K162" s="14" t="n">
        <v>0</v>
      </c>
      <c r="L162" s="14" t="n">
        <v>0</v>
      </c>
      <c r="M162" s="14" t="n">
        <v>0</v>
      </c>
      <c r="N162" s="14" t="n">
        <v>0</v>
      </c>
      <c r="O162" s="14" t="n">
        <v>0</v>
      </c>
      <c r="P162" s="14" t="n">
        <v>0</v>
      </c>
      <c r="Q162" s="20" t="n">
        <f aca="false">F162</f>
        <v>3051720</v>
      </c>
      <c r="R162" s="14" t="n">
        <v>0</v>
      </c>
      <c r="S162" s="14" t="n">
        <v>34600</v>
      </c>
      <c r="T162" s="14" t="n">
        <v>25950</v>
      </c>
    </row>
    <row collapsed="false" customFormat="false" customHeight="false" hidden="false" ht="15" outlineLevel="0" r="163">
      <c r="A163" s="22" t="n">
        <v>140</v>
      </c>
      <c r="B163" s="24" t="s">
        <v>174</v>
      </c>
      <c r="C163" s="19" t="n">
        <v>88</v>
      </c>
      <c r="D163" s="19" t="n">
        <v>0</v>
      </c>
      <c r="E163" s="19" t="n">
        <f aca="false">C163</f>
        <v>88</v>
      </c>
      <c r="F163" s="20" t="n">
        <f aca="false">C163*34600</f>
        <v>3044800</v>
      </c>
      <c r="G163" s="14" t="n">
        <v>34600</v>
      </c>
      <c r="H163" s="14" t="n">
        <v>0</v>
      </c>
      <c r="I163" s="14" t="n">
        <v>0</v>
      </c>
      <c r="J163" s="14" t="n">
        <v>0</v>
      </c>
      <c r="K163" s="14" t="n">
        <v>0</v>
      </c>
      <c r="L163" s="14" t="n">
        <v>0</v>
      </c>
      <c r="M163" s="14" t="n">
        <v>0</v>
      </c>
      <c r="N163" s="14" t="n">
        <v>0</v>
      </c>
      <c r="O163" s="14" t="n">
        <v>0</v>
      </c>
      <c r="P163" s="14" t="n">
        <v>0</v>
      </c>
      <c r="Q163" s="20" t="n">
        <f aca="false">F163</f>
        <v>3044800</v>
      </c>
      <c r="R163" s="14" t="n">
        <v>0</v>
      </c>
      <c r="S163" s="14" t="n">
        <v>34600</v>
      </c>
      <c r="T163" s="14" t="n">
        <v>25950</v>
      </c>
    </row>
    <row collapsed="false" customFormat="false" customHeight="false" hidden="false" ht="15" outlineLevel="0" r="164">
      <c r="A164" s="22" t="n">
        <v>141</v>
      </c>
      <c r="B164" s="24" t="s">
        <v>175</v>
      </c>
      <c r="C164" s="19" t="n">
        <v>82</v>
      </c>
      <c r="D164" s="19" t="n">
        <v>0</v>
      </c>
      <c r="E164" s="19" t="n">
        <f aca="false">C164</f>
        <v>82</v>
      </c>
      <c r="F164" s="20" t="n">
        <f aca="false">C164*34600</f>
        <v>2837200</v>
      </c>
      <c r="G164" s="14" t="n">
        <v>34600</v>
      </c>
      <c r="H164" s="14" t="n">
        <v>0</v>
      </c>
      <c r="I164" s="14" t="n">
        <v>0</v>
      </c>
      <c r="J164" s="14" t="n">
        <v>0</v>
      </c>
      <c r="K164" s="14" t="n">
        <v>0</v>
      </c>
      <c r="L164" s="14" t="n">
        <v>0</v>
      </c>
      <c r="M164" s="14" t="n">
        <v>0</v>
      </c>
      <c r="N164" s="14" t="n">
        <v>0</v>
      </c>
      <c r="O164" s="14" t="n">
        <v>0</v>
      </c>
      <c r="P164" s="14" t="n">
        <v>0</v>
      </c>
      <c r="Q164" s="20" t="n">
        <f aca="false">F164</f>
        <v>2837200</v>
      </c>
      <c r="R164" s="14" t="n">
        <v>0</v>
      </c>
      <c r="S164" s="14" t="n">
        <v>34600</v>
      </c>
      <c r="T164" s="14" t="n">
        <v>25950</v>
      </c>
    </row>
    <row collapsed="false" customFormat="false" customHeight="false" hidden="false" ht="15" outlineLevel="0" r="165">
      <c r="A165" s="22" t="n">
        <v>142</v>
      </c>
      <c r="B165" s="24" t="s">
        <v>176</v>
      </c>
      <c r="C165" s="19" t="n">
        <v>82</v>
      </c>
      <c r="D165" s="19" t="n">
        <v>0</v>
      </c>
      <c r="E165" s="19" t="n">
        <f aca="false">C165</f>
        <v>82</v>
      </c>
      <c r="F165" s="20" t="n">
        <f aca="false">C165*34600</f>
        <v>2837200</v>
      </c>
      <c r="G165" s="14" t="n">
        <v>34600</v>
      </c>
      <c r="H165" s="14" t="n">
        <v>0</v>
      </c>
      <c r="I165" s="14" t="n">
        <v>0</v>
      </c>
      <c r="J165" s="14" t="n">
        <v>0</v>
      </c>
      <c r="K165" s="14" t="n">
        <v>0</v>
      </c>
      <c r="L165" s="14" t="n">
        <v>0</v>
      </c>
      <c r="M165" s="14" t="n">
        <v>0</v>
      </c>
      <c r="N165" s="14" t="n">
        <v>0</v>
      </c>
      <c r="O165" s="14" t="n">
        <v>0</v>
      </c>
      <c r="P165" s="14" t="n">
        <v>0</v>
      </c>
      <c r="Q165" s="20" t="n">
        <f aca="false">F165</f>
        <v>2837200</v>
      </c>
      <c r="R165" s="14" t="n">
        <v>0</v>
      </c>
      <c r="S165" s="14" t="n">
        <v>34600</v>
      </c>
      <c r="T165" s="14" t="n">
        <v>25950</v>
      </c>
    </row>
    <row collapsed="false" customFormat="false" customHeight="false" hidden="false" ht="15" outlineLevel="0" r="166">
      <c r="A166" s="22" t="n">
        <v>143</v>
      </c>
      <c r="B166" s="24" t="s">
        <v>177</v>
      </c>
      <c r="C166" s="19" t="n">
        <v>41</v>
      </c>
      <c r="D166" s="19" t="n">
        <v>0</v>
      </c>
      <c r="E166" s="19" t="n">
        <f aca="false">C166</f>
        <v>41</v>
      </c>
      <c r="F166" s="20" t="n">
        <f aca="false">C166*34600</f>
        <v>1418600</v>
      </c>
      <c r="G166" s="14" t="n">
        <v>34600</v>
      </c>
      <c r="H166" s="14" t="n">
        <v>0</v>
      </c>
      <c r="I166" s="14" t="n">
        <v>0</v>
      </c>
      <c r="J166" s="14" t="n">
        <v>0</v>
      </c>
      <c r="K166" s="14" t="n">
        <v>0</v>
      </c>
      <c r="L166" s="14" t="n">
        <v>0</v>
      </c>
      <c r="M166" s="14" t="n">
        <v>0</v>
      </c>
      <c r="N166" s="14" t="n">
        <v>0</v>
      </c>
      <c r="O166" s="14" t="n">
        <v>0</v>
      </c>
      <c r="P166" s="14" t="n">
        <v>0</v>
      </c>
      <c r="Q166" s="20" t="n">
        <f aca="false">F166</f>
        <v>1418600</v>
      </c>
      <c r="R166" s="14" t="n">
        <v>0</v>
      </c>
      <c r="S166" s="14" t="n">
        <v>34600</v>
      </c>
      <c r="T166" s="14" t="n">
        <v>25950</v>
      </c>
    </row>
    <row collapsed="false" customFormat="false" customHeight="false" hidden="false" ht="15" outlineLevel="0" r="167">
      <c r="A167" s="22" t="n">
        <v>144</v>
      </c>
      <c r="B167" s="24" t="s">
        <v>178</v>
      </c>
      <c r="C167" s="19" t="n">
        <v>41</v>
      </c>
      <c r="D167" s="19" t="n">
        <v>0</v>
      </c>
      <c r="E167" s="19" t="n">
        <f aca="false">C167</f>
        <v>41</v>
      </c>
      <c r="F167" s="20" t="n">
        <f aca="false">C167*34600</f>
        <v>1418600</v>
      </c>
      <c r="G167" s="14" t="n">
        <v>34600</v>
      </c>
      <c r="H167" s="14" t="n">
        <v>0</v>
      </c>
      <c r="I167" s="14" t="n">
        <v>0</v>
      </c>
      <c r="J167" s="14" t="n">
        <v>0</v>
      </c>
      <c r="K167" s="14" t="n">
        <v>0</v>
      </c>
      <c r="L167" s="14" t="n">
        <v>0</v>
      </c>
      <c r="M167" s="14" t="n">
        <v>0</v>
      </c>
      <c r="N167" s="14" t="n">
        <v>0</v>
      </c>
      <c r="O167" s="14" t="n">
        <v>0</v>
      </c>
      <c r="P167" s="14" t="n">
        <v>0</v>
      </c>
      <c r="Q167" s="20" t="n">
        <f aca="false">F167</f>
        <v>1418600</v>
      </c>
      <c r="R167" s="14" t="n">
        <v>0</v>
      </c>
      <c r="S167" s="14" t="n">
        <v>34600</v>
      </c>
      <c r="T167" s="14" t="n">
        <v>25950</v>
      </c>
    </row>
    <row collapsed="false" customFormat="false" customHeight="false" hidden="false" ht="15" outlineLevel="0" r="168">
      <c r="A168" s="22" t="n">
        <v>145</v>
      </c>
      <c r="B168" s="24" t="s">
        <v>179</v>
      </c>
      <c r="C168" s="19" t="n">
        <v>41</v>
      </c>
      <c r="D168" s="19" t="n">
        <v>0</v>
      </c>
      <c r="E168" s="19" t="n">
        <f aca="false">C168</f>
        <v>41</v>
      </c>
      <c r="F168" s="20" t="n">
        <f aca="false">C168*34600</f>
        <v>1418600</v>
      </c>
      <c r="G168" s="14" t="n">
        <v>34600</v>
      </c>
      <c r="H168" s="14" t="n">
        <v>0</v>
      </c>
      <c r="I168" s="14" t="n">
        <v>0</v>
      </c>
      <c r="J168" s="14" t="n">
        <v>0</v>
      </c>
      <c r="K168" s="14" t="n">
        <v>0</v>
      </c>
      <c r="L168" s="14" t="n">
        <v>0</v>
      </c>
      <c r="M168" s="14" t="n">
        <v>0</v>
      </c>
      <c r="N168" s="14" t="n">
        <v>0</v>
      </c>
      <c r="O168" s="14" t="n">
        <v>0</v>
      </c>
      <c r="P168" s="14" t="n">
        <v>0</v>
      </c>
      <c r="Q168" s="20" t="n">
        <f aca="false">F168</f>
        <v>1418600</v>
      </c>
      <c r="R168" s="14" t="n">
        <v>0</v>
      </c>
      <c r="S168" s="14" t="n">
        <v>34600</v>
      </c>
      <c r="T168" s="14" t="n">
        <v>25950</v>
      </c>
    </row>
    <row collapsed="false" customFormat="false" customHeight="false" hidden="false" ht="15" outlineLevel="0" r="169">
      <c r="A169" s="22" t="n">
        <v>146</v>
      </c>
      <c r="B169" s="24" t="s">
        <v>180</v>
      </c>
      <c r="C169" s="19" t="n">
        <v>41</v>
      </c>
      <c r="D169" s="19" t="n">
        <v>0</v>
      </c>
      <c r="E169" s="19" t="n">
        <f aca="false">C169</f>
        <v>41</v>
      </c>
      <c r="F169" s="20" t="n">
        <f aca="false">C169*34600</f>
        <v>1418600</v>
      </c>
      <c r="G169" s="14" t="n">
        <v>34600</v>
      </c>
      <c r="H169" s="14" t="n">
        <v>0</v>
      </c>
      <c r="I169" s="14" t="n">
        <v>0</v>
      </c>
      <c r="J169" s="14" t="n">
        <v>0</v>
      </c>
      <c r="K169" s="14" t="n">
        <v>0</v>
      </c>
      <c r="L169" s="14" t="n">
        <v>0</v>
      </c>
      <c r="M169" s="14" t="n">
        <v>0</v>
      </c>
      <c r="N169" s="14" t="n">
        <v>0</v>
      </c>
      <c r="O169" s="14" t="n">
        <v>0</v>
      </c>
      <c r="P169" s="14" t="n">
        <v>0</v>
      </c>
      <c r="Q169" s="20" t="n">
        <f aca="false">F169</f>
        <v>1418600</v>
      </c>
      <c r="R169" s="14" t="n">
        <v>0</v>
      </c>
      <c r="S169" s="14" t="n">
        <v>34600</v>
      </c>
      <c r="T169" s="14" t="n">
        <v>25950</v>
      </c>
    </row>
    <row collapsed="false" customFormat="false" customHeight="false" hidden="false" ht="15" outlineLevel="0" r="170">
      <c r="A170" s="22" t="n">
        <v>147</v>
      </c>
      <c r="B170" s="24" t="s">
        <v>181</v>
      </c>
      <c r="C170" s="19" t="n">
        <v>41</v>
      </c>
      <c r="D170" s="19" t="n">
        <v>0</v>
      </c>
      <c r="E170" s="19" t="n">
        <f aca="false">C170</f>
        <v>41</v>
      </c>
      <c r="F170" s="20" t="n">
        <f aca="false">C170*34600</f>
        <v>1418600</v>
      </c>
      <c r="G170" s="14" t="n">
        <v>34600</v>
      </c>
      <c r="H170" s="14" t="n">
        <v>0</v>
      </c>
      <c r="I170" s="14" t="n">
        <v>0</v>
      </c>
      <c r="J170" s="14" t="n">
        <v>0</v>
      </c>
      <c r="K170" s="14" t="n">
        <v>0</v>
      </c>
      <c r="L170" s="14" t="n">
        <v>0</v>
      </c>
      <c r="M170" s="14" t="n">
        <v>0</v>
      </c>
      <c r="N170" s="14" t="n">
        <v>0</v>
      </c>
      <c r="O170" s="14" t="n">
        <v>0</v>
      </c>
      <c r="P170" s="14" t="n">
        <v>0</v>
      </c>
      <c r="Q170" s="20" t="n">
        <f aca="false">F170</f>
        <v>1418600</v>
      </c>
      <c r="R170" s="14" t="n">
        <v>0</v>
      </c>
      <c r="S170" s="14" t="n">
        <v>34600</v>
      </c>
      <c r="T170" s="14" t="n">
        <v>25950</v>
      </c>
    </row>
    <row collapsed="false" customFormat="true" customHeight="true" hidden="false" ht="15" outlineLevel="0" r="171" s="15">
      <c r="A171" s="16" t="s">
        <v>182</v>
      </c>
      <c r="B171" s="16"/>
      <c r="C171" s="12" t="n">
        <f aca="false">SUM(C172:C182)</f>
        <v>1170.9</v>
      </c>
      <c r="D171" s="12" t="n">
        <f aca="false">SUM(D172:D182)</f>
        <v>166.6</v>
      </c>
      <c r="E171" s="12" t="n">
        <f aca="false">C171</f>
        <v>1170.9</v>
      </c>
      <c r="F171" s="13" t="n">
        <f aca="false">SUM(F172:F182)</f>
        <v>40513140</v>
      </c>
      <c r="G171" s="14" t="n">
        <v>34600</v>
      </c>
      <c r="H171" s="14" t="n">
        <v>0</v>
      </c>
      <c r="I171" s="14" t="n">
        <v>0</v>
      </c>
      <c r="J171" s="14" t="n">
        <v>0</v>
      </c>
      <c r="K171" s="14" t="n">
        <v>0</v>
      </c>
      <c r="L171" s="14" t="n">
        <v>0</v>
      </c>
      <c r="M171" s="14" t="n">
        <v>0</v>
      </c>
      <c r="N171" s="14" t="n">
        <v>0</v>
      </c>
      <c r="O171" s="14" t="n">
        <v>0</v>
      </c>
      <c r="P171" s="14" t="n">
        <v>0</v>
      </c>
      <c r="Q171" s="13" t="n">
        <f aca="false">F171</f>
        <v>40513140</v>
      </c>
      <c r="R171" s="14" t="n">
        <v>0</v>
      </c>
      <c r="S171" s="14" t="n">
        <v>34600</v>
      </c>
      <c r="T171" s="14" t="n">
        <v>25950</v>
      </c>
    </row>
    <row collapsed="false" customFormat="false" customHeight="false" hidden="false" ht="15" outlineLevel="0" r="172">
      <c r="A172" s="25" t="n">
        <v>148</v>
      </c>
      <c r="B172" s="18" t="s">
        <v>183</v>
      </c>
      <c r="C172" s="19" t="n">
        <v>108</v>
      </c>
      <c r="D172" s="19" t="n">
        <v>0</v>
      </c>
      <c r="E172" s="19" t="n">
        <f aca="false">C172</f>
        <v>108</v>
      </c>
      <c r="F172" s="20" t="n">
        <f aca="false">E172*G172</f>
        <v>3736800</v>
      </c>
      <c r="G172" s="14" t="n">
        <v>34600</v>
      </c>
      <c r="H172" s="14" t="n">
        <v>0</v>
      </c>
      <c r="I172" s="14" t="n">
        <v>0</v>
      </c>
      <c r="J172" s="14" t="n">
        <v>0</v>
      </c>
      <c r="K172" s="14" t="n">
        <v>0</v>
      </c>
      <c r="L172" s="14" t="n">
        <v>0</v>
      </c>
      <c r="M172" s="14" t="n">
        <v>0</v>
      </c>
      <c r="N172" s="14" t="n">
        <v>0</v>
      </c>
      <c r="O172" s="14" t="n">
        <v>0</v>
      </c>
      <c r="P172" s="14" t="n">
        <v>0</v>
      </c>
      <c r="Q172" s="20" t="n">
        <f aca="false">F172</f>
        <v>3736800</v>
      </c>
      <c r="R172" s="14" t="n">
        <v>0</v>
      </c>
      <c r="S172" s="14" t="n">
        <v>34600</v>
      </c>
      <c r="T172" s="14" t="n">
        <v>25950</v>
      </c>
    </row>
    <row collapsed="false" customFormat="false" customHeight="false" hidden="false" ht="15" outlineLevel="0" r="173">
      <c r="A173" s="25" t="n">
        <v>149</v>
      </c>
      <c r="B173" s="18" t="s">
        <v>184</v>
      </c>
      <c r="C173" s="19" t="n">
        <v>106.2</v>
      </c>
      <c r="D173" s="19" t="n">
        <v>0</v>
      </c>
      <c r="E173" s="19" t="n">
        <f aca="false">C173</f>
        <v>106.2</v>
      </c>
      <c r="F173" s="20" t="n">
        <f aca="false">E173*G173</f>
        <v>3674520</v>
      </c>
      <c r="G173" s="14" t="n">
        <v>34600</v>
      </c>
      <c r="H173" s="14" t="n">
        <v>0</v>
      </c>
      <c r="I173" s="14" t="n">
        <v>0</v>
      </c>
      <c r="J173" s="14" t="n">
        <v>0</v>
      </c>
      <c r="K173" s="14" t="n">
        <v>0</v>
      </c>
      <c r="L173" s="14" t="n">
        <v>0</v>
      </c>
      <c r="M173" s="14" t="n">
        <v>0</v>
      </c>
      <c r="N173" s="14" t="n">
        <v>0</v>
      </c>
      <c r="O173" s="14" t="n">
        <v>0</v>
      </c>
      <c r="P173" s="14" t="n">
        <v>0</v>
      </c>
      <c r="Q173" s="20" t="n">
        <f aca="false">F173</f>
        <v>3674520</v>
      </c>
      <c r="R173" s="14" t="n">
        <v>0</v>
      </c>
      <c r="S173" s="14" t="n">
        <v>34600</v>
      </c>
      <c r="T173" s="14" t="n">
        <v>25950</v>
      </c>
    </row>
    <row collapsed="false" customFormat="false" customHeight="false" hidden="false" ht="15" outlineLevel="0" r="174">
      <c r="A174" s="25" t="n">
        <v>150</v>
      </c>
      <c r="B174" s="18" t="s">
        <v>185</v>
      </c>
      <c r="C174" s="19" t="n">
        <f aca="false">75.7+D174</f>
        <v>151.2</v>
      </c>
      <c r="D174" s="19" t="n">
        <v>75.5</v>
      </c>
      <c r="E174" s="19" t="n">
        <f aca="false">C174</f>
        <v>151.2</v>
      </c>
      <c r="F174" s="20" t="n">
        <f aca="false">E174*G174</f>
        <v>5231520</v>
      </c>
      <c r="G174" s="14" t="n">
        <v>34600</v>
      </c>
      <c r="H174" s="14" t="n">
        <v>0</v>
      </c>
      <c r="I174" s="14" t="n">
        <v>0</v>
      </c>
      <c r="J174" s="14" t="n">
        <v>0</v>
      </c>
      <c r="K174" s="14" t="n">
        <v>0</v>
      </c>
      <c r="L174" s="14" t="n">
        <v>0</v>
      </c>
      <c r="M174" s="14" t="n">
        <v>0</v>
      </c>
      <c r="N174" s="14" t="n">
        <v>0</v>
      </c>
      <c r="O174" s="14" t="n">
        <v>0</v>
      </c>
      <c r="P174" s="14" t="n">
        <v>0</v>
      </c>
      <c r="Q174" s="20" t="n">
        <f aca="false">F174</f>
        <v>5231520</v>
      </c>
      <c r="R174" s="14" t="n">
        <v>0</v>
      </c>
      <c r="S174" s="14" t="n">
        <v>34600</v>
      </c>
      <c r="T174" s="14" t="n">
        <v>25950</v>
      </c>
    </row>
    <row collapsed="false" customFormat="false" customHeight="false" hidden="false" ht="15" outlineLevel="0" r="175">
      <c r="A175" s="25" t="n">
        <v>151</v>
      </c>
      <c r="B175" s="18" t="s">
        <v>186</v>
      </c>
      <c r="C175" s="19" t="n">
        <v>50.2</v>
      </c>
      <c r="D175" s="19" t="n">
        <v>0</v>
      </c>
      <c r="E175" s="19" t="n">
        <f aca="false">C175</f>
        <v>50.2</v>
      </c>
      <c r="F175" s="20" t="n">
        <f aca="false">E175*G175</f>
        <v>1736920</v>
      </c>
      <c r="G175" s="14" t="n">
        <v>34600</v>
      </c>
      <c r="H175" s="14" t="n">
        <v>0</v>
      </c>
      <c r="I175" s="14" t="n">
        <v>0</v>
      </c>
      <c r="J175" s="14" t="n">
        <v>0</v>
      </c>
      <c r="K175" s="14" t="n">
        <v>0</v>
      </c>
      <c r="L175" s="14" t="n">
        <v>0</v>
      </c>
      <c r="M175" s="14" t="n">
        <v>0</v>
      </c>
      <c r="N175" s="14" t="n">
        <v>0</v>
      </c>
      <c r="O175" s="14" t="n">
        <v>0</v>
      </c>
      <c r="P175" s="14" t="n">
        <v>0</v>
      </c>
      <c r="Q175" s="20" t="n">
        <f aca="false">F175</f>
        <v>1736920</v>
      </c>
      <c r="R175" s="14" t="n">
        <v>0</v>
      </c>
      <c r="S175" s="14" t="n">
        <v>34600</v>
      </c>
      <c r="T175" s="14" t="n">
        <v>25950</v>
      </c>
    </row>
    <row collapsed="false" customFormat="false" customHeight="false" hidden="false" ht="15" outlineLevel="0" r="176">
      <c r="A176" s="25" t="n">
        <v>152</v>
      </c>
      <c r="B176" s="18" t="s">
        <v>187</v>
      </c>
      <c r="C176" s="19" t="n">
        <v>126.4</v>
      </c>
      <c r="D176" s="19" t="n">
        <v>0</v>
      </c>
      <c r="E176" s="19" t="n">
        <f aca="false">C176</f>
        <v>126.4</v>
      </c>
      <c r="F176" s="20" t="n">
        <f aca="false">E176*G176</f>
        <v>4373440</v>
      </c>
      <c r="G176" s="14" t="n">
        <v>34600</v>
      </c>
      <c r="H176" s="14" t="n">
        <v>0</v>
      </c>
      <c r="I176" s="14" t="n">
        <v>0</v>
      </c>
      <c r="J176" s="14" t="n">
        <v>0</v>
      </c>
      <c r="K176" s="14" t="n">
        <v>0</v>
      </c>
      <c r="L176" s="14" t="n">
        <v>0</v>
      </c>
      <c r="M176" s="14" t="n">
        <v>0</v>
      </c>
      <c r="N176" s="14" t="n">
        <v>0</v>
      </c>
      <c r="O176" s="14" t="n">
        <v>0</v>
      </c>
      <c r="P176" s="14" t="n">
        <v>0</v>
      </c>
      <c r="Q176" s="20" t="n">
        <f aca="false">F176</f>
        <v>4373440</v>
      </c>
      <c r="R176" s="14" t="n">
        <v>0</v>
      </c>
      <c r="S176" s="14" t="n">
        <v>34600</v>
      </c>
      <c r="T176" s="14" t="n">
        <v>25950</v>
      </c>
    </row>
    <row collapsed="false" customFormat="false" customHeight="false" hidden="false" ht="15" outlineLevel="0" r="177">
      <c r="A177" s="25" t="n">
        <v>153</v>
      </c>
      <c r="B177" s="18" t="s">
        <v>188</v>
      </c>
      <c r="C177" s="19" t="n">
        <v>288</v>
      </c>
      <c r="D177" s="19" t="n">
        <v>0</v>
      </c>
      <c r="E177" s="19" t="n">
        <f aca="false">C177</f>
        <v>288</v>
      </c>
      <c r="F177" s="20" t="n">
        <f aca="false">E177*G177</f>
        <v>9964800</v>
      </c>
      <c r="G177" s="14" t="n">
        <v>34600</v>
      </c>
      <c r="H177" s="14" t="n">
        <v>0</v>
      </c>
      <c r="I177" s="14" t="n">
        <v>0</v>
      </c>
      <c r="J177" s="14" t="n">
        <v>0</v>
      </c>
      <c r="K177" s="14" t="n">
        <v>0</v>
      </c>
      <c r="L177" s="14" t="n">
        <v>0</v>
      </c>
      <c r="M177" s="14" t="n">
        <v>0</v>
      </c>
      <c r="N177" s="14" t="n">
        <v>0</v>
      </c>
      <c r="O177" s="14" t="n">
        <v>0</v>
      </c>
      <c r="P177" s="14" t="n">
        <v>0</v>
      </c>
      <c r="Q177" s="20" t="n">
        <f aca="false">F177</f>
        <v>9964800</v>
      </c>
      <c r="R177" s="14" t="n">
        <v>0</v>
      </c>
      <c r="S177" s="14" t="n">
        <v>34600</v>
      </c>
      <c r="T177" s="14" t="n">
        <v>25950</v>
      </c>
    </row>
    <row collapsed="false" customFormat="false" customHeight="false" hidden="false" ht="15" outlineLevel="0" r="178">
      <c r="A178" s="25" t="n">
        <v>154</v>
      </c>
      <c r="B178" s="18" t="s">
        <v>189</v>
      </c>
      <c r="C178" s="19" t="n">
        <f aca="false">109.8+D178</f>
        <v>146.4</v>
      </c>
      <c r="D178" s="19" t="n">
        <v>36.6</v>
      </c>
      <c r="E178" s="19" t="n">
        <f aca="false">C178</f>
        <v>146.4</v>
      </c>
      <c r="F178" s="20" t="n">
        <f aca="false">E178*G178</f>
        <v>5065440</v>
      </c>
      <c r="G178" s="14" t="n">
        <v>34600</v>
      </c>
      <c r="H178" s="14" t="n">
        <v>0</v>
      </c>
      <c r="I178" s="14" t="n">
        <v>0</v>
      </c>
      <c r="J178" s="14" t="n">
        <v>0</v>
      </c>
      <c r="K178" s="14" t="n">
        <v>0</v>
      </c>
      <c r="L178" s="14" t="n">
        <v>0</v>
      </c>
      <c r="M178" s="14" t="n">
        <v>0</v>
      </c>
      <c r="N178" s="14" t="n">
        <v>0</v>
      </c>
      <c r="O178" s="14" t="n">
        <v>0</v>
      </c>
      <c r="P178" s="14" t="n">
        <v>0</v>
      </c>
      <c r="Q178" s="20" t="n">
        <f aca="false">F178</f>
        <v>5065440</v>
      </c>
      <c r="R178" s="14" t="n">
        <v>0</v>
      </c>
      <c r="S178" s="14" t="n">
        <v>34600</v>
      </c>
      <c r="T178" s="14" t="n">
        <v>25950</v>
      </c>
    </row>
    <row collapsed="false" customFormat="false" customHeight="false" hidden="false" ht="15" outlineLevel="0" r="179">
      <c r="A179" s="25" t="n">
        <v>155</v>
      </c>
      <c r="B179" s="18" t="s">
        <v>190</v>
      </c>
      <c r="C179" s="19" t="n">
        <v>40</v>
      </c>
      <c r="D179" s="19" t="n">
        <v>0</v>
      </c>
      <c r="E179" s="19" t="n">
        <f aca="false">C179</f>
        <v>40</v>
      </c>
      <c r="F179" s="20" t="n">
        <f aca="false">E179*G179</f>
        <v>1384000</v>
      </c>
      <c r="G179" s="14" t="n">
        <v>34600</v>
      </c>
      <c r="H179" s="14" t="n">
        <v>0</v>
      </c>
      <c r="I179" s="14" t="n">
        <v>0</v>
      </c>
      <c r="J179" s="14" t="n">
        <v>0</v>
      </c>
      <c r="K179" s="14" t="n">
        <v>0</v>
      </c>
      <c r="L179" s="14" t="n">
        <v>0</v>
      </c>
      <c r="M179" s="14" t="n">
        <v>0</v>
      </c>
      <c r="N179" s="14" t="n">
        <v>0</v>
      </c>
      <c r="O179" s="14" t="n">
        <v>0</v>
      </c>
      <c r="P179" s="14" t="n">
        <v>0</v>
      </c>
      <c r="Q179" s="20" t="n">
        <f aca="false">F179</f>
        <v>1384000</v>
      </c>
      <c r="R179" s="14" t="n">
        <v>0</v>
      </c>
      <c r="S179" s="14" t="n">
        <v>34600</v>
      </c>
      <c r="T179" s="14" t="n">
        <v>25950</v>
      </c>
    </row>
    <row collapsed="false" customFormat="false" customHeight="false" hidden="false" ht="15" outlineLevel="0" r="180">
      <c r="A180" s="25" t="n">
        <v>156</v>
      </c>
      <c r="B180" s="18" t="s">
        <v>191</v>
      </c>
      <c r="C180" s="19" t="n">
        <v>56.3</v>
      </c>
      <c r="D180" s="19" t="n">
        <v>0</v>
      </c>
      <c r="E180" s="19" t="n">
        <f aca="false">C180</f>
        <v>56.3</v>
      </c>
      <c r="F180" s="20" t="n">
        <f aca="false">E180*G180</f>
        <v>1947980</v>
      </c>
      <c r="G180" s="14" t="n">
        <v>34600</v>
      </c>
      <c r="H180" s="14" t="n">
        <v>0</v>
      </c>
      <c r="I180" s="14" t="n">
        <v>0</v>
      </c>
      <c r="J180" s="14" t="n">
        <v>0</v>
      </c>
      <c r="K180" s="14" t="n">
        <v>0</v>
      </c>
      <c r="L180" s="14" t="n">
        <v>0</v>
      </c>
      <c r="M180" s="14" t="n">
        <v>0</v>
      </c>
      <c r="N180" s="14" t="n">
        <v>0</v>
      </c>
      <c r="O180" s="14" t="n">
        <v>0</v>
      </c>
      <c r="P180" s="14" t="n">
        <v>0</v>
      </c>
      <c r="Q180" s="20" t="n">
        <f aca="false">F180</f>
        <v>1947980</v>
      </c>
      <c r="R180" s="14" t="n">
        <v>0</v>
      </c>
      <c r="S180" s="14" t="n">
        <v>34600</v>
      </c>
      <c r="T180" s="14" t="n">
        <v>25950</v>
      </c>
    </row>
    <row collapsed="false" customFormat="false" customHeight="false" hidden="false" ht="15" outlineLevel="0" r="181">
      <c r="A181" s="25" t="n">
        <v>157</v>
      </c>
      <c r="B181" s="18" t="s">
        <v>192</v>
      </c>
      <c r="C181" s="19" t="n">
        <f aca="false">D181</f>
        <v>54.5</v>
      </c>
      <c r="D181" s="19" t="n">
        <v>54.5</v>
      </c>
      <c r="E181" s="19" t="n">
        <f aca="false">C181</f>
        <v>54.5</v>
      </c>
      <c r="F181" s="20" t="n">
        <f aca="false">E181*G181</f>
        <v>1885700</v>
      </c>
      <c r="G181" s="14" t="n">
        <v>34600</v>
      </c>
      <c r="H181" s="14" t="n">
        <v>0</v>
      </c>
      <c r="I181" s="14" t="n">
        <v>0</v>
      </c>
      <c r="J181" s="14" t="n">
        <v>0</v>
      </c>
      <c r="K181" s="14" t="n">
        <v>0</v>
      </c>
      <c r="L181" s="14" t="n">
        <v>0</v>
      </c>
      <c r="M181" s="14" t="n">
        <v>0</v>
      </c>
      <c r="N181" s="14" t="n">
        <v>0</v>
      </c>
      <c r="O181" s="14" t="n">
        <v>0</v>
      </c>
      <c r="P181" s="14" t="n">
        <v>0</v>
      </c>
      <c r="Q181" s="20" t="n">
        <f aca="false">F181</f>
        <v>1885700</v>
      </c>
      <c r="R181" s="14" t="n">
        <v>0</v>
      </c>
      <c r="S181" s="14" t="n">
        <v>34600</v>
      </c>
      <c r="T181" s="14" t="n">
        <v>25950</v>
      </c>
    </row>
    <row collapsed="false" customFormat="false" customHeight="false" hidden="false" ht="15" outlineLevel="0" r="182">
      <c r="A182" s="25" t="n">
        <v>158</v>
      </c>
      <c r="B182" s="18" t="s">
        <v>193</v>
      </c>
      <c r="C182" s="19" t="n">
        <v>43.7</v>
      </c>
      <c r="D182" s="19" t="n">
        <v>0</v>
      </c>
      <c r="E182" s="19" t="n">
        <f aca="false">C182</f>
        <v>43.7</v>
      </c>
      <c r="F182" s="20" t="n">
        <f aca="false">E182*G182</f>
        <v>1512020</v>
      </c>
      <c r="G182" s="14" t="n">
        <v>34600</v>
      </c>
      <c r="H182" s="14" t="n">
        <v>0</v>
      </c>
      <c r="I182" s="14" t="n">
        <v>0</v>
      </c>
      <c r="J182" s="14" t="n">
        <v>0</v>
      </c>
      <c r="K182" s="14" t="n">
        <v>0</v>
      </c>
      <c r="L182" s="14" t="n">
        <v>0</v>
      </c>
      <c r="M182" s="14" t="n">
        <v>0</v>
      </c>
      <c r="N182" s="14" t="n">
        <v>0</v>
      </c>
      <c r="O182" s="14" t="n">
        <v>0</v>
      </c>
      <c r="P182" s="14" t="n">
        <v>0</v>
      </c>
      <c r="Q182" s="20" t="n">
        <f aca="false">F182</f>
        <v>1512020</v>
      </c>
      <c r="R182" s="14" t="n">
        <v>0</v>
      </c>
      <c r="S182" s="14" t="n">
        <v>34600</v>
      </c>
      <c r="T182" s="14" t="n">
        <v>25950</v>
      </c>
    </row>
    <row collapsed="false" customFormat="true" customHeight="true" hidden="false" ht="15" outlineLevel="0" r="183" s="15">
      <c r="A183" s="16" t="s">
        <v>194</v>
      </c>
      <c r="B183" s="16"/>
      <c r="C183" s="12" t="n">
        <f aca="false">SUM(C184:C185)</f>
        <v>604.7</v>
      </c>
      <c r="D183" s="12" t="n">
        <f aca="false">SUM(D184:D185)</f>
        <v>280.7</v>
      </c>
      <c r="E183" s="12" t="n">
        <f aca="false">C183</f>
        <v>604.7</v>
      </c>
      <c r="F183" s="13" t="n">
        <f aca="false">SUM(F184:F185)</f>
        <v>20922620</v>
      </c>
      <c r="G183" s="14" t="n">
        <v>34600</v>
      </c>
      <c r="H183" s="14" t="n">
        <v>0</v>
      </c>
      <c r="I183" s="14" t="n">
        <v>0</v>
      </c>
      <c r="J183" s="14" t="n">
        <v>0</v>
      </c>
      <c r="K183" s="14" t="n">
        <v>0</v>
      </c>
      <c r="L183" s="14" t="n">
        <v>0</v>
      </c>
      <c r="M183" s="14" t="n">
        <v>0</v>
      </c>
      <c r="N183" s="14" t="n">
        <v>0</v>
      </c>
      <c r="O183" s="14" t="n">
        <v>0</v>
      </c>
      <c r="P183" s="14" t="n">
        <v>0</v>
      </c>
      <c r="Q183" s="13" t="n">
        <f aca="false">F183</f>
        <v>20922620</v>
      </c>
      <c r="R183" s="14" t="n">
        <v>0</v>
      </c>
      <c r="S183" s="14" t="n">
        <v>34600</v>
      </c>
      <c r="T183" s="14" t="n">
        <v>25950</v>
      </c>
    </row>
    <row collapsed="false" customFormat="false" customHeight="false" hidden="false" ht="15" outlineLevel="0" r="184">
      <c r="A184" s="25" t="n">
        <v>159</v>
      </c>
      <c r="B184" s="18" t="s">
        <v>195</v>
      </c>
      <c r="C184" s="19" t="n">
        <v>520.7</v>
      </c>
      <c r="D184" s="19" t="n">
        <v>280.7</v>
      </c>
      <c r="E184" s="19" t="n">
        <f aca="false">C184</f>
        <v>520.7</v>
      </c>
      <c r="F184" s="20" t="n">
        <f aca="false">E184*G184</f>
        <v>18016220</v>
      </c>
      <c r="G184" s="14" t="n">
        <v>34600</v>
      </c>
      <c r="H184" s="14" t="n">
        <v>0</v>
      </c>
      <c r="I184" s="14" t="n">
        <v>0</v>
      </c>
      <c r="J184" s="14" t="n">
        <v>0</v>
      </c>
      <c r="K184" s="14" t="n">
        <v>0</v>
      </c>
      <c r="L184" s="14" t="n">
        <v>0</v>
      </c>
      <c r="M184" s="14" t="n">
        <v>0</v>
      </c>
      <c r="N184" s="14" t="n">
        <v>0</v>
      </c>
      <c r="O184" s="14" t="n">
        <v>0</v>
      </c>
      <c r="P184" s="14" t="n">
        <v>0</v>
      </c>
      <c r="Q184" s="20" t="n">
        <f aca="false">F184</f>
        <v>18016220</v>
      </c>
      <c r="R184" s="14" t="n">
        <v>0</v>
      </c>
      <c r="S184" s="14" t="n">
        <v>34600</v>
      </c>
      <c r="T184" s="14" t="n">
        <v>25950</v>
      </c>
    </row>
    <row collapsed="false" customFormat="false" customHeight="false" hidden="false" ht="15" outlineLevel="0" r="185">
      <c r="A185" s="25" t="n">
        <v>160</v>
      </c>
      <c r="B185" s="18" t="s">
        <v>196</v>
      </c>
      <c r="C185" s="19" t="n">
        <v>84</v>
      </c>
      <c r="D185" s="19" t="n">
        <v>0</v>
      </c>
      <c r="E185" s="19" t="n">
        <f aca="false">C185</f>
        <v>84</v>
      </c>
      <c r="F185" s="20" t="n">
        <f aca="false">E185*G185</f>
        <v>2906400</v>
      </c>
      <c r="G185" s="14" t="n">
        <v>34600</v>
      </c>
      <c r="H185" s="14" t="n">
        <v>0</v>
      </c>
      <c r="I185" s="14" t="n">
        <v>0</v>
      </c>
      <c r="J185" s="14" t="n">
        <v>0</v>
      </c>
      <c r="K185" s="14" t="n">
        <v>0</v>
      </c>
      <c r="L185" s="14" t="n">
        <v>0</v>
      </c>
      <c r="M185" s="14" t="n">
        <v>0</v>
      </c>
      <c r="N185" s="14" t="n">
        <v>0</v>
      </c>
      <c r="O185" s="14" t="n">
        <v>0</v>
      </c>
      <c r="P185" s="14" t="n">
        <v>0</v>
      </c>
      <c r="Q185" s="20" t="n">
        <f aca="false">F185</f>
        <v>2906400</v>
      </c>
      <c r="R185" s="14" t="n">
        <v>0</v>
      </c>
      <c r="S185" s="14" t="n">
        <v>34600</v>
      </c>
      <c r="T185" s="14" t="n">
        <v>25950</v>
      </c>
    </row>
    <row collapsed="false" customFormat="true" customHeight="true" hidden="false" ht="15" outlineLevel="0" r="186" s="15">
      <c r="A186" s="16" t="s">
        <v>197</v>
      </c>
      <c r="B186" s="16"/>
      <c r="C186" s="12" t="n">
        <f aca="false">SUM(C187:C193)</f>
        <v>1519</v>
      </c>
      <c r="D186" s="12" t="n">
        <f aca="false">SUM(D187:D193)</f>
        <v>523.9</v>
      </c>
      <c r="E186" s="12" t="n">
        <f aca="false">C186</f>
        <v>1519</v>
      </c>
      <c r="F186" s="13" t="n">
        <f aca="false">SUM(F187:F193)</f>
        <v>52557400</v>
      </c>
      <c r="G186" s="14" t="n">
        <v>34600</v>
      </c>
      <c r="H186" s="14" t="n">
        <v>0</v>
      </c>
      <c r="I186" s="14" t="n">
        <v>0</v>
      </c>
      <c r="J186" s="14" t="n">
        <v>0</v>
      </c>
      <c r="K186" s="14" t="n">
        <v>0</v>
      </c>
      <c r="L186" s="14" t="n">
        <v>0</v>
      </c>
      <c r="M186" s="14" t="n">
        <v>0</v>
      </c>
      <c r="N186" s="14" t="n">
        <v>0</v>
      </c>
      <c r="O186" s="14" t="n">
        <v>0</v>
      </c>
      <c r="P186" s="14" t="n">
        <v>0</v>
      </c>
      <c r="Q186" s="13" t="n">
        <f aca="false">F186</f>
        <v>52557400</v>
      </c>
      <c r="R186" s="14" t="n">
        <v>0</v>
      </c>
      <c r="S186" s="14" t="n">
        <v>34600</v>
      </c>
      <c r="T186" s="14" t="n">
        <v>25950</v>
      </c>
    </row>
    <row collapsed="false" customFormat="false" customHeight="false" hidden="false" ht="15" outlineLevel="0" r="187">
      <c r="A187" s="25" t="n">
        <v>161</v>
      </c>
      <c r="B187" s="26" t="s">
        <v>198</v>
      </c>
      <c r="C187" s="19" t="n">
        <f aca="false">176.2+D187</f>
        <v>492</v>
      </c>
      <c r="D187" s="19" t="n">
        <v>315.8</v>
      </c>
      <c r="E187" s="19" t="n">
        <f aca="false">C187</f>
        <v>492</v>
      </c>
      <c r="F187" s="20" t="n">
        <f aca="false">E187*G187</f>
        <v>17023200</v>
      </c>
      <c r="G187" s="14" t="n">
        <v>34600</v>
      </c>
      <c r="H187" s="14" t="n">
        <v>0</v>
      </c>
      <c r="I187" s="14" t="n">
        <v>0</v>
      </c>
      <c r="J187" s="14" t="n">
        <v>0</v>
      </c>
      <c r="K187" s="14" t="n">
        <v>0</v>
      </c>
      <c r="L187" s="14" t="n">
        <v>0</v>
      </c>
      <c r="M187" s="14" t="n">
        <v>0</v>
      </c>
      <c r="N187" s="14" t="n">
        <v>0</v>
      </c>
      <c r="O187" s="14" t="n">
        <v>0</v>
      </c>
      <c r="P187" s="14" t="n">
        <v>0</v>
      </c>
      <c r="Q187" s="20" t="n">
        <f aca="false">F187</f>
        <v>17023200</v>
      </c>
      <c r="R187" s="14" t="n">
        <v>0</v>
      </c>
      <c r="S187" s="14" t="n">
        <v>34600</v>
      </c>
      <c r="T187" s="14" t="n">
        <v>25950</v>
      </c>
    </row>
    <row collapsed="false" customFormat="false" customHeight="false" hidden="false" ht="15" outlineLevel="0" r="188">
      <c r="A188" s="25" t="n">
        <v>162</v>
      </c>
      <c r="B188" s="26" t="s">
        <v>199</v>
      </c>
      <c r="C188" s="19" t="n">
        <f aca="false">300.9+D188</f>
        <v>449.6</v>
      </c>
      <c r="D188" s="19" t="n">
        <v>148.7</v>
      </c>
      <c r="E188" s="19" t="n">
        <f aca="false">C188</f>
        <v>449.6</v>
      </c>
      <c r="F188" s="20" t="n">
        <f aca="false">E188*G188</f>
        <v>15556160</v>
      </c>
      <c r="G188" s="14" t="n">
        <v>34600</v>
      </c>
      <c r="H188" s="14" t="n">
        <v>0</v>
      </c>
      <c r="I188" s="14" t="n">
        <v>0</v>
      </c>
      <c r="J188" s="14" t="n">
        <v>0</v>
      </c>
      <c r="K188" s="14" t="n">
        <v>0</v>
      </c>
      <c r="L188" s="14" t="n">
        <v>0</v>
      </c>
      <c r="M188" s="14" t="n">
        <v>0</v>
      </c>
      <c r="N188" s="14" t="n">
        <v>0</v>
      </c>
      <c r="O188" s="14" t="n">
        <v>0</v>
      </c>
      <c r="P188" s="14" t="n">
        <v>0</v>
      </c>
      <c r="Q188" s="20" t="n">
        <f aca="false">F188</f>
        <v>15556160</v>
      </c>
      <c r="R188" s="14" t="n">
        <v>0</v>
      </c>
      <c r="S188" s="14" t="n">
        <v>34600</v>
      </c>
      <c r="T188" s="14" t="n">
        <v>25950</v>
      </c>
    </row>
    <row collapsed="false" customFormat="false" customHeight="false" hidden="false" ht="15" outlineLevel="0" r="189">
      <c r="A189" s="25" t="n">
        <v>163</v>
      </c>
      <c r="B189" s="26" t="s">
        <v>200</v>
      </c>
      <c r="C189" s="19" t="n">
        <v>129.2</v>
      </c>
      <c r="D189" s="19" t="n">
        <v>0</v>
      </c>
      <c r="E189" s="19" t="n">
        <f aca="false">C189</f>
        <v>129.2</v>
      </c>
      <c r="F189" s="20" t="n">
        <f aca="false">E189*G189</f>
        <v>4470320</v>
      </c>
      <c r="G189" s="14" t="n">
        <v>34600</v>
      </c>
      <c r="H189" s="14" t="n">
        <v>0</v>
      </c>
      <c r="I189" s="14" t="n">
        <v>0</v>
      </c>
      <c r="J189" s="14" t="n">
        <v>0</v>
      </c>
      <c r="K189" s="14" t="n">
        <v>0</v>
      </c>
      <c r="L189" s="14" t="n">
        <v>0</v>
      </c>
      <c r="M189" s="14" t="n">
        <v>0</v>
      </c>
      <c r="N189" s="14" t="n">
        <v>0</v>
      </c>
      <c r="O189" s="14" t="n">
        <v>0</v>
      </c>
      <c r="P189" s="14" t="n">
        <v>0</v>
      </c>
      <c r="Q189" s="20" t="n">
        <f aca="false">F189</f>
        <v>4470320</v>
      </c>
      <c r="R189" s="14" t="n">
        <v>0</v>
      </c>
      <c r="S189" s="14" t="n">
        <v>34600</v>
      </c>
      <c r="T189" s="14" t="n">
        <v>25950</v>
      </c>
    </row>
    <row collapsed="false" customFormat="false" customHeight="false" hidden="false" ht="15" outlineLevel="0" r="190">
      <c r="A190" s="25" t="n">
        <v>164</v>
      </c>
      <c r="B190" s="26" t="s">
        <v>201</v>
      </c>
      <c r="C190" s="19" t="n">
        <v>123.8</v>
      </c>
      <c r="D190" s="19" t="n">
        <v>0</v>
      </c>
      <c r="E190" s="19" t="n">
        <f aca="false">C190</f>
        <v>123.8</v>
      </c>
      <c r="F190" s="20" t="n">
        <f aca="false">E190*G190</f>
        <v>4283480</v>
      </c>
      <c r="G190" s="14" t="n">
        <v>34600</v>
      </c>
      <c r="H190" s="14" t="n">
        <v>0</v>
      </c>
      <c r="I190" s="14" t="n">
        <v>0</v>
      </c>
      <c r="J190" s="14" t="n">
        <v>0</v>
      </c>
      <c r="K190" s="14" t="n">
        <v>0</v>
      </c>
      <c r="L190" s="14" t="n">
        <v>0</v>
      </c>
      <c r="M190" s="14" t="n">
        <v>0</v>
      </c>
      <c r="N190" s="14" t="n">
        <v>0</v>
      </c>
      <c r="O190" s="14" t="n">
        <v>0</v>
      </c>
      <c r="P190" s="14" t="n">
        <v>0</v>
      </c>
      <c r="Q190" s="20" t="n">
        <f aca="false">F190</f>
        <v>4283480</v>
      </c>
      <c r="R190" s="14" t="n">
        <v>0</v>
      </c>
      <c r="S190" s="14" t="n">
        <v>34600</v>
      </c>
      <c r="T190" s="14" t="n">
        <v>25950</v>
      </c>
    </row>
    <row collapsed="false" customFormat="false" customHeight="false" hidden="false" ht="15" outlineLevel="0" r="191">
      <c r="A191" s="25" t="n">
        <v>165</v>
      </c>
      <c r="B191" s="26" t="s">
        <v>202</v>
      </c>
      <c r="C191" s="19" t="n">
        <v>102.8</v>
      </c>
      <c r="D191" s="19" t="n">
        <v>0</v>
      </c>
      <c r="E191" s="19" t="n">
        <f aca="false">C191</f>
        <v>102.8</v>
      </c>
      <c r="F191" s="20" t="n">
        <f aca="false">E191*G191</f>
        <v>3556880</v>
      </c>
      <c r="G191" s="14" t="n">
        <v>34600</v>
      </c>
      <c r="H191" s="14" t="n">
        <v>0</v>
      </c>
      <c r="I191" s="14" t="n">
        <v>0</v>
      </c>
      <c r="J191" s="14" t="n">
        <v>0</v>
      </c>
      <c r="K191" s="14" t="n">
        <v>0</v>
      </c>
      <c r="L191" s="14" t="n">
        <v>0</v>
      </c>
      <c r="M191" s="14" t="n">
        <v>0</v>
      </c>
      <c r="N191" s="14" t="n">
        <v>0</v>
      </c>
      <c r="O191" s="14" t="n">
        <v>0</v>
      </c>
      <c r="P191" s="14" t="n">
        <v>0</v>
      </c>
      <c r="Q191" s="20" t="n">
        <f aca="false">F191</f>
        <v>3556880</v>
      </c>
      <c r="R191" s="14" t="n">
        <v>0</v>
      </c>
      <c r="S191" s="14" t="n">
        <v>34600</v>
      </c>
      <c r="T191" s="14" t="n">
        <v>25950</v>
      </c>
    </row>
    <row collapsed="false" customFormat="false" customHeight="false" hidden="false" ht="15" outlineLevel="0" r="192">
      <c r="A192" s="25" t="n">
        <v>166</v>
      </c>
      <c r="B192" s="26" t="s">
        <v>203</v>
      </c>
      <c r="C192" s="19" t="n">
        <f aca="false">59.4+D192</f>
        <v>118.8</v>
      </c>
      <c r="D192" s="19" t="n">
        <v>59.4</v>
      </c>
      <c r="E192" s="19" t="n">
        <f aca="false">C192</f>
        <v>118.8</v>
      </c>
      <c r="F192" s="20" t="n">
        <f aca="false">E192*G192</f>
        <v>4110480</v>
      </c>
      <c r="G192" s="14" t="n">
        <v>34600</v>
      </c>
      <c r="H192" s="14" t="n">
        <v>0</v>
      </c>
      <c r="I192" s="14" t="n">
        <v>0</v>
      </c>
      <c r="J192" s="14" t="n">
        <v>0</v>
      </c>
      <c r="K192" s="14" t="n">
        <v>0</v>
      </c>
      <c r="L192" s="14" t="n">
        <v>0</v>
      </c>
      <c r="M192" s="14" t="n">
        <v>0</v>
      </c>
      <c r="N192" s="14" t="n">
        <v>0</v>
      </c>
      <c r="O192" s="14" t="n">
        <v>0</v>
      </c>
      <c r="P192" s="14" t="n">
        <v>0</v>
      </c>
      <c r="Q192" s="20" t="n">
        <f aca="false">F192</f>
        <v>4110480</v>
      </c>
      <c r="R192" s="14" t="n">
        <v>0</v>
      </c>
      <c r="S192" s="14" t="n">
        <v>34600</v>
      </c>
      <c r="T192" s="14" t="n">
        <v>25950</v>
      </c>
    </row>
    <row collapsed="false" customFormat="false" customHeight="false" hidden="false" ht="15" outlineLevel="0" r="193">
      <c r="A193" s="25" t="n">
        <v>167</v>
      </c>
      <c r="B193" s="26" t="s">
        <v>204</v>
      </c>
      <c r="C193" s="19" t="n">
        <v>102.8</v>
      </c>
      <c r="D193" s="19" t="n">
        <v>0</v>
      </c>
      <c r="E193" s="19" t="n">
        <f aca="false">C193</f>
        <v>102.8</v>
      </c>
      <c r="F193" s="20" t="n">
        <f aca="false">E193*G193</f>
        <v>3556880</v>
      </c>
      <c r="G193" s="14" t="n">
        <v>34600</v>
      </c>
      <c r="H193" s="14" t="n">
        <v>0</v>
      </c>
      <c r="I193" s="14" t="n">
        <v>0</v>
      </c>
      <c r="J193" s="14" t="n">
        <v>0</v>
      </c>
      <c r="K193" s="14" t="n">
        <v>0</v>
      </c>
      <c r="L193" s="14" t="n">
        <v>0</v>
      </c>
      <c r="M193" s="14" t="n">
        <v>0</v>
      </c>
      <c r="N193" s="14" t="n">
        <v>0</v>
      </c>
      <c r="O193" s="14" t="n">
        <v>0</v>
      </c>
      <c r="P193" s="14" t="n">
        <v>0</v>
      </c>
      <c r="Q193" s="20" t="n">
        <f aca="false">F193</f>
        <v>3556880</v>
      </c>
      <c r="R193" s="14" t="n">
        <v>0</v>
      </c>
      <c r="S193" s="14" t="n">
        <v>34600</v>
      </c>
      <c r="T193" s="14" t="n">
        <v>25950</v>
      </c>
    </row>
    <row collapsed="false" customFormat="true" customHeight="true" hidden="false" ht="15" outlineLevel="0" r="194" s="15">
      <c r="A194" s="16" t="s">
        <v>205</v>
      </c>
      <c r="B194" s="16"/>
      <c r="C194" s="12" t="n">
        <f aca="false">SUM(C195:C208)</f>
        <v>2962.02</v>
      </c>
      <c r="D194" s="12" t="n">
        <f aca="false">SUM(D195:D208)</f>
        <v>284.8</v>
      </c>
      <c r="E194" s="12" t="n">
        <f aca="false">C194</f>
        <v>2962.02</v>
      </c>
      <c r="F194" s="13" t="n">
        <f aca="false">SUM(F195:F208)</f>
        <v>102485892</v>
      </c>
      <c r="G194" s="14" t="n">
        <v>34600</v>
      </c>
      <c r="H194" s="14" t="n">
        <v>0</v>
      </c>
      <c r="I194" s="14" t="n">
        <v>0</v>
      </c>
      <c r="J194" s="14" t="n">
        <v>0</v>
      </c>
      <c r="K194" s="14" t="n">
        <v>0</v>
      </c>
      <c r="L194" s="14" t="n">
        <v>0</v>
      </c>
      <c r="M194" s="14" t="n">
        <v>0</v>
      </c>
      <c r="N194" s="14" t="n">
        <v>0</v>
      </c>
      <c r="O194" s="14" t="n">
        <v>0</v>
      </c>
      <c r="P194" s="14" t="n">
        <v>0</v>
      </c>
      <c r="Q194" s="13" t="n">
        <f aca="false">F194</f>
        <v>102485892</v>
      </c>
      <c r="R194" s="14" t="n">
        <v>0</v>
      </c>
      <c r="S194" s="14" t="n">
        <v>34600</v>
      </c>
      <c r="T194" s="14" t="n">
        <v>25950</v>
      </c>
    </row>
    <row collapsed="false" customFormat="false" customHeight="false" hidden="false" ht="15" outlineLevel="0" r="195">
      <c r="A195" s="25" t="n">
        <v>168</v>
      </c>
      <c r="B195" s="18" t="s">
        <v>206</v>
      </c>
      <c r="C195" s="19" t="n">
        <v>342.6</v>
      </c>
      <c r="D195" s="19" t="n">
        <v>0</v>
      </c>
      <c r="E195" s="19" t="n">
        <f aca="false">C195</f>
        <v>342.6</v>
      </c>
      <c r="F195" s="20" t="n">
        <f aca="false">E195*G195</f>
        <v>11853960</v>
      </c>
      <c r="G195" s="14" t="n">
        <v>34600</v>
      </c>
      <c r="H195" s="14" t="n">
        <v>0</v>
      </c>
      <c r="I195" s="14" t="n">
        <v>0</v>
      </c>
      <c r="J195" s="14" t="n">
        <v>0</v>
      </c>
      <c r="K195" s="14" t="n">
        <v>0</v>
      </c>
      <c r="L195" s="14" t="n">
        <v>0</v>
      </c>
      <c r="M195" s="14" t="n">
        <v>0</v>
      </c>
      <c r="N195" s="14" t="n">
        <v>0</v>
      </c>
      <c r="O195" s="14" t="n">
        <v>0</v>
      </c>
      <c r="P195" s="14" t="n">
        <v>0</v>
      </c>
      <c r="Q195" s="20" t="n">
        <f aca="false">F195</f>
        <v>11853960</v>
      </c>
      <c r="R195" s="14" t="n">
        <v>0</v>
      </c>
      <c r="S195" s="14" t="n">
        <v>34600</v>
      </c>
      <c r="T195" s="14" t="n">
        <v>25950</v>
      </c>
    </row>
    <row collapsed="false" customFormat="false" customHeight="false" hidden="false" ht="15" outlineLevel="0" r="196">
      <c r="A196" s="25" t="n">
        <v>169</v>
      </c>
      <c r="B196" s="18" t="s">
        <v>207</v>
      </c>
      <c r="C196" s="19" t="n">
        <v>65.2</v>
      </c>
      <c r="D196" s="19" t="n">
        <v>0</v>
      </c>
      <c r="E196" s="19" t="n">
        <f aca="false">C196</f>
        <v>65.2</v>
      </c>
      <c r="F196" s="20" t="n">
        <f aca="false">E196*G196</f>
        <v>2255920</v>
      </c>
      <c r="G196" s="14" t="n">
        <v>34600</v>
      </c>
      <c r="H196" s="14" t="n">
        <v>0</v>
      </c>
      <c r="I196" s="14" t="n">
        <v>0</v>
      </c>
      <c r="J196" s="14" t="n">
        <v>0</v>
      </c>
      <c r="K196" s="14" t="n">
        <v>0</v>
      </c>
      <c r="L196" s="14" t="n">
        <v>0</v>
      </c>
      <c r="M196" s="14" t="n">
        <v>0</v>
      </c>
      <c r="N196" s="14" t="n">
        <v>0</v>
      </c>
      <c r="O196" s="14" t="n">
        <v>0</v>
      </c>
      <c r="P196" s="14" t="n">
        <v>0</v>
      </c>
      <c r="Q196" s="20" t="n">
        <f aca="false">F196</f>
        <v>2255920</v>
      </c>
      <c r="R196" s="14" t="n">
        <v>0</v>
      </c>
      <c r="S196" s="14" t="n">
        <v>34600</v>
      </c>
      <c r="T196" s="14" t="n">
        <v>25950</v>
      </c>
    </row>
    <row collapsed="false" customFormat="false" customHeight="false" hidden="false" ht="15" outlineLevel="0" r="197">
      <c r="A197" s="25" t="n">
        <v>170</v>
      </c>
      <c r="B197" s="18" t="s">
        <v>208</v>
      </c>
      <c r="C197" s="19" t="n">
        <v>246.1</v>
      </c>
      <c r="D197" s="19" t="n">
        <v>0</v>
      </c>
      <c r="E197" s="19" t="n">
        <f aca="false">C197</f>
        <v>246.1</v>
      </c>
      <c r="F197" s="20" t="n">
        <f aca="false">E197*G197</f>
        <v>8515060</v>
      </c>
      <c r="G197" s="14" t="n">
        <v>34600</v>
      </c>
      <c r="H197" s="14" t="n">
        <v>0</v>
      </c>
      <c r="I197" s="14" t="n">
        <v>0</v>
      </c>
      <c r="J197" s="14" t="n">
        <v>0</v>
      </c>
      <c r="K197" s="14" t="n">
        <v>0</v>
      </c>
      <c r="L197" s="14" t="n">
        <v>0</v>
      </c>
      <c r="M197" s="14" t="n">
        <v>0</v>
      </c>
      <c r="N197" s="14" t="n">
        <v>0</v>
      </c>
      <c r="O197" s="14" t="n">
        <v>0</v>
      </c>
      <c r="P197" s="14" t="n">
        <v>0</v>
      </c>
      <c r="Q197" s="20" t="n">
        <f aca="false">F197</f>
        <v>8515060</v>
      </c>
      <c r="R197" s="14" t="n">
        <v>0</v>
      </c>
      <c r="S197" s="14" t="n">
        <v>34600</v>
      </c>
      <c r="T197" s="14" t="n">
        <v>25950</v>
      </c>
    </row>
    <row collapsed="false" customFormat="false" customHeight="false" hidden="false" ht="15" outlineLevel="0" r="198">
      <c r="A198" s="25" t="n">
        <v>171</v>
      </c>
      <c r="B198" s="18" t="s">
        <v>209</v>
      </c>
      <c r="C198" s="19" t="n">
        <v>240</v>
      </c>
      <c r="D198" s="19" t="n">
        <v>0</v>
      </c>
      <c r="E198" s="19" t="n">
        <f aca="false">C198</f>
        <v>240</v>
      </c>
      <c r="F198" s="20" t="n">
        <f aca="false">E198*G198</f>
        <v>8304000</v>
      </c>
      <c r="G198" s="14" t="n">
        <v>34600</v>
      </c>
      <c r="H198" s="14" t="n">
        <v>0</v>
      </c>
      <c r="I198" s="14" t="n">
        <v>0</v>
      </c>
      <c r="J198" s="14" t="n">
        <v>0</v>
      </c>
      <c r="K198" s="14" t="n">
        <v>0</v>
      </c>
      <c r="L198" s="14" t="n">
        <v>0</v>
      </c>
      <c r="M198" s="14" t="n">
        <v>0</v>
      </c>
      <c r="N198" s="14" t="n">
        <v>0</v>
      </c>
      <c r="O198" s="14" t="n">
        <v>0</v>
      </c>
      <c r="P198" s="14" t="n">
        <v>0</v>
      </c>
      <c r="Q198" s="20" t="n">
        <f aca="false">F198</f>
        <v>8304000</v>
      </c>
      <c r="R198" s="14" t="n">
        <v>0</v>
      </c>
      <c r="S198" s="14" t="n">
        <v>34600</v>
      </c>
      <c r="T198" s="14" t="n">
        <v>25950</v>
      </c>
    </row>
    <row collapsed="false" customFormat="false" customHeight="false" hidden="false" ht="15" outlineLevel="0" r="199">
      <c r="A199" s="25" t="n">
        <v>172</v>
      </c>
      <c r="B199" s="18" t="s">
        <v>210</v>
      </c>
      <c r="C199" s="19" t="n">
        <v>151.4</v>
      </c>
      <c r="D199" s="19" t="n">
        <v>0</v>
      </c>
      <c r="E199" s="19" t="n">
        <f aca="false">C199</f>
        <v>151.4</v>
      </c>
      <c r="F199" s="20" t="n">
        <f aca="false">E199*G199</f>
        <v>5238440</v>
      </c>
      <c r="G199" s="14" t="n">
        <v>34600</v>
      </c>
      <c r="H199" s="14" t="n">
        <v>0</v>
      </c>
      <c r="I199" s="14" t="n">
        <v>0</v>
      </c>
      <c r="J199" s="14" t="n">
        <v>0</v>
      </c>
      <c r="K199" s="14" t="n">
        <v>0</v>
      </c>
      <c r="L199" s="14" t="n">
        <v>0</v>
      </c>
      <c r="M199" s="14" t="n">
        <v>0</v>
      </c>
      <c r="N199" s="14" t="n">
        <v>0</v>
      </c>
      <c r="O199" s="14" t="n">
        <v>0</v>
      </c>
      <c r="P199" s="14" t="n">
        <v>0</v>
      </c>
      <c r="Q199" s="20" t="n">
        <f aca="false">F199</f>
        <v>5238440</v>
      </c>
      <c r="R199" s="14" t="n">
        <v>0</v>
      </c>
      <c r="S199" s="14" t="n">
        <v>34600</v>
      </c>
      <c r="T199" s="14" t="n">
        <v>25950</v>
      </c>
    </row>
    <row collapsed="false" customFormat="false" customHeight="false" hidden="false" ht="15" outlineLevel="0" r="200">
      <c r="A200" s="25" t="n">
        <v>173</v>
      </c>
      <c r="B200" s="18" t="s">
        <v>211</v>
      </c>
      <c r="C200" s="19" t="n">
        <v>60.4</v>
      </c>
      <c r="D200" s="19" t="n">
        <v>0</v>
      </c>
      <c r="E200" s="19" t="n">
        <f aca="false">C200</f>
        <v>60.4</v>
      </c>
      <c r="F200" s="20" t="n">
        <f aca="false">E200*G200</f>
        <v>2089840</v>
      </c>
      <c r="G200" s="14" t="n">
        <v>34600</v>
      </c>
      <c r="H200" s="14" t="n">
        <v>0</v>
      </c>
      <c r="I200" s="14" t="n">
        <v>0</v>
      </c>
      <c r="J200" s="14" t="n">
        <v>0</v>
      </c>
      <c r="K200" s="14" t="n">
        <v>0</v>
      </c>
      <c r="L200" s="14" t="n">
        <v>0</v>
      </c>
      <c r="M200" s="14" t="n">
        <v>0</v>
      </c>
      <c r="N200" s="14" t="n">
        <v>0</v>
      </c>
      <c r="O200" s="14" t="n">
        <v>0</v>
      </c>
      <c r="P200" s="14" t="n">
        <v>0</v>
      </c>
      <c r="Q200" s="20" t="n">
        <f aca="false">F200</f>
        <v>2089840</v>
      </c>
      <c r="R200" s="14" t="n">
        <v>0</v>
      </c>
      <c r="S200" s="14" t="n">
        <v>34600</v>
      </c>
      <c r="T200" s="14" t="n">
        <v>25950</v>
      </c>
    </row>
    <row collapsed="false" customFormat="false" customHeight="false" hidden="false" ht="15" outlineLevel="0" r="201">
      <c r="A201" s="25" t="n">
        <v>174</v>
      </c>
      <c r="B201" s="18" t="s">
        <v>212</v>
      </c>
      <c r="C201" s="19" t="n">
        <v>130.4</v>
      </c>
      <c r="D201" s="19" t="n">
        <v>0</v>
      </c>
      <c r="E201" s="19" t="n">
        <f aca="false">C201</f>
        <v>130.4</v>
      </c>
      <c r="F201" s="20" t="n">
        <f aca="false">E201*G201</f>
        <v>4511840</v>
      </c>
      <c r="G201" s="14" t="n">
        <v>34600</v>
      </c>
      <c r="H201" s="14" t="n">
        <v>0</v>
      </c>
      <c r="I201" s="14" t="n">
        <v>0</v>
      </c>
      <c r="J201" s="14" t="n">
        <v>0</v>
      </c>
      <c r="K201" s="14" t="n">
        <v>0</v>
      </c>
      <c r="L201" s="14" t="n">
        <v>0</v>
      </c>
      <c r="M201" s="14" t="n">
        <v>0</v>
      </c>
      <c r="N201" s="14" t="n">
        <v>0</v>
      </c>
      <c r="O201" s="14" t="n">
        <v>0</v>
      </c>
      <c r="P201" s="14" t="n">
        <v>0</v>
      </c>
      <c r="Q201" s="20" t="n">
        <f aca="false">F201</f>
        <v>4511840</v>
      </c>
      <c r="R201" s="14" t="n">
        <v>0</v>
      </c>
      <c r="S201" s="14" t="n">
        <v>34600</v>
      </c>
      <c r="T201" s="14" t="n">
        <v>25950</v>
      </c>
    </row>
    <row collapsed="false" customFormat="false" customHeight="false" hidden="false" ht="15" outlineLevel="0" r="202">
      <c r="A202" s="25" t="n">
        <v>175</v>
      </c>
      <c r="B202" s="18" t="s">
        <v>213</v>
      </c>
      <c r="C202" s="19" t="n">
        <v>40.1</v>
      </c>
      <c r="D202" s="19" t="n">
        <v>0</v>
      </c>
      <c r="E202" s="19" t="n">
        <f aca="false">C202</f>
        <v>40.1</v>
      </c>
      <c r="F202" s="20" t="n">
        <f aca="false">E202*G202</f>
        <v>1387460</v>
      </c>
      <c r="G202" s="14" t="n">
        <v>34600</v>
      </c>
      <c r="H202" s="14" t="n">
        <v>0</v>
      </c>
      <c r="I202" s="14" t="n">
        <v>0</v>
      </c>
      <c r="J202" s="14" t="n">
        <v>0</v>
      </c>
      <c r="K202" s="14" t="n">
        <v>0</v>
      </c>
      <c r="L202" s="14" t="n">
        <v>0</v>
      </c>
      <c r="M202" s="14" t="n">
        <v>0</v>
      </c>
      <c r="N202" s="14" t="n">
        <v>0</v>
      </c>
      <c r="O202" s="14" t="n">
        <v>0</v>
      </c>
      <c r="P202" s="14" t="n">
        <v>0</v>
      </c>
      <c r="Q202" s="20" t="n">
        <f aca="false">F202</f>
        <v>1387460</v>
      </c>
      <c r="R202" s="14" t="n">
        <v>0</v>
      </c>
      <c r="S202" s="14" t="n">
        <v>34600</v>
      </c>
      <c r="T202" s="14" t="n">
        <v>25950</v>
      </c>
    </row>
    <row collapsed="false" customFormat="false" customHeight="false" hidden="false" ht="15" outlineLevel="0" r="203">
      <c r="A203" s="25" t="n">
        <v>176</v>
      </c>
      <c r="B203" s="18" t="s">
        <v>214</v>
      </c>
      <c r="C203" s="19" t="n">
        <v>289</v>
      </c>
      <c r="D203" s="19" t="n">
        <v>89.5</v>
      </c>
      <c r="E203" s="19" t="n">
        <f aca="false">C203</f>
        <v>289</v>
      </c>
      <c r="F203" s="20" t="n">
        <f aca="false">E203*G203</f>
        <v>9999400</v>
      </c>
      <c r="G203" s="14" t="n">
        <v>34600</v>
      </c>
      <c r="H203" s="14" t="n">
        <v>0</v>
      </c>
      <c r="I203" s="14" t="n">
        <v>0</v>
      </c>
      <c r="J203" s="14" t="n">
        <v>0</v>
      </c>
      <c r="K203" s="14" t="n">
        <v>0</v>
      </c>
      <c r="L203" s="14" t="n">
        <v>0</v>
      </c>
      <c r="M203" s="14" t="n">
        <v>0</v>
      </c>
      <c r="N203" s="14" t="n">
        <v>0</v>
      </c>
      <c r="O203" s="14" t="n">
        <v>0</v>
      </c>
      <c r="P203" s="14" t="n">
        <v>0</v>
      </c>
      <c r="Q203" s="20" t="n">
        <f aca="false">F203</f>
        <v>9999400</v>
      </c>
      <c r="R203" s="14" t="n">
        <v>0</v>
      </c>
      <c r="S203" s="14" t="n">
        <v>34600</v>
      </c>
      <c r="T203" s="14" t="n">
        <v>25950</v>
      </c>
    </row>
    <row collapsed="false" customFormat="false" customHeight="false" hidden="false" ht="15" outlineLevel="0" r="204">
      <c r="A204" s="25" t="n">
        <v>177</v>
      </c>
      <c r="B204" s="18" t="s">
        <v>215</v>
      </c>
      <c r="C204" s="19" t="n">
        <v>337.7</v>
      </c>
      <c r="D204" s="19" t="n">
        <v>0</v>
      </c>
      <c r="E204" s="19" t="n">
        <f aca="false">C204</f>
        <v>337.7</v>
      </c>
      <c r="F204" s="20" t="n">
        <f aca="false">E204*G204</f>
        <v>11684420</v>
      </c>
      <c r="G204" s="14" t="n">
        <v>34600</v>
      </c>
      <c r="H204" s="14" t="n">
        <v>0</v>
      </c>
      <c r="I204" s="14" t="n">
        <v>0</v>
      </c>
      <c r="J204" s="14" t="n">
        <v>0</v>
      </c>
      <c r="K204" s="14" t="n">
        <v>0</v>
      </c>
      <c r="L204" s="14" t="n">
        <v>0</v>
      </c>
      <c r="M204" s="14" t="n">
        <v>0</v>
      </c>
      <c r="N204" s="14" t="n">
        <v>0</v>
      </c>
      <c r="O204" s="14" t="n">
        <v>0</v>
      </c>
      <c r="P204" s="14" t="n">
        <v>0</v>
      </c>
      <c r="Q204" s="20" t="n">
        <f aca="false">F204</f>
        <v>11684420</v>
      </c>
      <c r="R204" s="14" t="n">
        <v>0</v>
      </c>
      <c r="S204" s="14" t="n">
        <v>34600</v>
      </c>
      <c r="T204" s="14" t="n">
        <v>25950</v>
      </c>
    </row>
    <row collapsed="false" customFormat="false" customHeight="false" hidden="false" ht="15" outlineLevel="0" r="205">
      <c r="A205" s="25" t="n">
        <v>178</v>
      </c>
      <c r="B205" s="18" t="s">
        <v>216</v>
      </c>
      <c r="C205" s="19" t="n">
        <v>323.1</v>
      </c>
      <c r="D205" s="19" t="n">
        <v>0</v>
      </c>
      <c r="E205" s="19" t="n">
        <f aca="false">C205</f>
        <v>323.1</v>
      </c>
      <c r="F205" s="20" t="n">
        <f aca="false">E205*G205</f>
        <v>11179260</v>
      </c>
      <c r="G205" s="14" t="n">
        <v>34600</v>
      </c>
      <c r="H205" s="14" t="n">
        <v>0</v>
      </c>
      <c r="I205" s="14" t="n">
        <v>0</v>
      </c>
      <c r="J205" s="14" t="n">
        <v>0</v>
      </c>
      <c r="K205" s="14" t="n">
        <v>0</v>
      </c>
      <c r="L205" s="14" t="n">
        <v>0</v>
      </c>
      <c r="M205" s="14" t="n">
        <v>0</v>
      </c>
      <c r="N205" s="14" t="n">
        <v>0</v>
      </c>
      <c r="O205" s="14" t="n">
        <v>0</v>
      </c>
      <c r="P205" s="14" t="n">
        <v>0</v>
      </c>
      <c r="Q205" s="20" t="n">
        <f aca="false">F205</f>
        <v>11179260</v>
      </c>
      <c r="R205" s="14" t="n">
        <v>0</v>
      </c>
      <c r="S205" s="14" t="n">
        <v>34600</v>
      </c>
      <c r="T205" s="14" t="n">
        <v>25950</v>
      </c>
    </row>
    <row collapsed="false" customFormat="false" customHeight="false" hidden="false" ht="15" outlineLevel="0" r="206">
      <c r="A206" s="25" t="n">
        <v>179</v>
      </c>
      <c r="B206" s="18" t="s">
        <v>217</v>
      </c>
      <c r="C206" s="19" t="n">
        <v>511.4</v>
      </c>
      <c r="D206" s="19" t="n">
        <v>195.3</v>
      </c>
      <c r="E206" s="19" t="n">
        <f aca="false">C206</f>
        <v>511.4</v>
      </c>
      <c r="F206" s="20" t="n">
        <f aca="false">E206*G206</f>
        <v>17694440</v>
      </c>
      <c r="G206" s="14" t="n">
        <v>34600</v>
      </c>
      <c r="H206" s="14" t="n">
        <v>0</v>
      </c>
      <c r="I206" s="14" t="n">
        <v>0</v>
      </c>
      <c r="J206" s="14" t="n">
        <v>0</v>
      </c>
      <c r="K206" s="14" t="n">
        <v>0</v>
      </c>
      <c r="L206" s="14" t="n">
        <v>0</v>
      </c>
      <c r="M206" s="14" t="n">
        <v>0</v>
      </c>
      <c r="N206" s="14" t="n">
        <v>0</v>
      </c>
      <c r="O206" s="14" t="n">
        <v>0</v>
      </c>
      <c r="P206" s="14" t="n">
        <v>0</v>
      </c>
      <c r="Q206" s="20" t="n">
        <f aca="false">F206</f>
        <v>17694440</v>
      </c>
      <c r="R206" s="14" t="n">
        <v>0</v>
      </c>
      <c r="S206" s="14" t="n">
        <v>34600</v>
      </c>
      <c r="T206" s="14" t="n">
        <v>25950</v>
      </c>
    </row>
    <row collapsed="false" customFormat="false" customHeight="false" hidden="false" ht="15" outlineLevel="0" r="207">
      <c r="A207" s="25" t="n">
        <v>180</v>
      </c>
      <c r="B207" s="18" t="s">
        <v>218</v>
      </c>
      <c r="C207" s="19" t="n">
        <v>111.52</v>
      </c>
      <c r="D207" s="19" t="n">
        <v>0</v>
      </c>
      <c r="E207" s="19" t="n">
        <f aca="false">C207</f>
        <v>111.52</v>
      </c>
      <c r="F207" s="20" t="n">
        <f aca="false">E207*G207</f>
        <v>3858592</v>
      </c>
      <c r="G207" s="14" t="n">
        <v>34600</v>
      </c>
      <c r="H207" s="14" t="n">
        <v>0</v>
      </c>
      <c r="I207" s="14" t="n">
        <v>0</v>
      </c>
      <c r="J207" s="14" t="n">
        <v>0</v>
      </c>
      <c r="K207" s="14" t="n">
        <v>0</v>
      </c>
      <c r="L207" s="14" t="n">
        <v>0</v>
      </c>
      <c r="M207" s="14" t="n">
        <v>0</v>
      </c>
      <c r="N207" s="14" t="n">
        <v>0</v>
      </c>
      <c r="O207" s="14" t="n">
        <v>0</v>
      </c>
      <c r="P207" s="14" t="n">
        <v>0</v>
      </c>
      <c r="Q207" s="20" t="n">
        <f aca="false">F207</f>
        <v>3858592</v>
      </c>
      <c r="R207" s="14" t="n">
        <v>0</v>
      </c>
      <c r="S207" s="14" t="n">
        <v>34600</v>
      </c>
      <c r="T207" s="14" t="n">
        <v>25950</v>
      </c>
    </row>
    <row collapsed="false" customFormat="false" customHeight="false" hidden="false" ht="15" outlineLevel="0" r="208">
      <c r="A208" s="25" t="n">
        <v>181</v>
      </c>
      <c r="B208" s="18" t="s">
        <v>219</v>
      </c>
      <c r="C208" s="19" t="n">
        <v>113.1</v>
      </c>
      <c r="D208" s="19" t="n">
        <v>0</v>
      </c>
      <c r="E208" s="19" t="n">
        <f aca="false">C208</f>
        <v>113.1</v>
      </c>
      <c r="F208" s="20" t="n">
        <f aca="false">E208*G208</f>
        <v>3913260</v>
      </c>
      <c r="G208" s="14" t="n">
        <v>34600</v>
      </c>
      <c r="H208" s="14" t="n">
        <v>0</v>
      </c>
      <c r="I208" s="14" t="n">
        <v>0</v>
      </c>
      <c r="J208" s="14" t="n">
        <v>0</v>
      </c>
      <c r="K208" s="14" t="n">
        <v>0</v>
      </c>
      <c r="L208" s="14" t="n">
        <v>0</v>
      </c>
      <c r="M208" s="14" t="n">
        <v>0</v>
      </c>
      <c r="N208" s="14" t="n">
        <v>0</v>
      </c>
      <c r="O208" s="14" t="n">
        <v>0</v>
      </c>
      <c r="P208" s="14" t="n">
        <v>0</v>
      </c>
      <c r="Q208" s="20" t="n">
        <f aca="false">F208</f>
        <v>3913260</v>
      </c>
      <c r="R208" s="14" t="n">
        <v>0</v>
      </c>
      <c r="S208" s="14" t="n">
        <v>34600</v>
      </c>
      <c r="T208" s="14" t="n">
        <v>25950</v>
      </c>
    </row>
    <row collapsed="false" customFormat="true" customHeight="true" hidden="false" ht="15" outlineLevel="0" r="209" s="15">
      <c r="A209" s="16" t="s">
        <v>220</v>
      </c>
      <c r="B209" s="16"/>
      <c r="C209" s="12" t="n">
        <f aca="false">SUM(C210:C220)</f>
        <v>1882.47</v>
      </c>
      <c r="D209" s="12" t="n">
        <f aca="false">SUM(D210:D220)</f>
        <v>0</v>
      </c>
      <c r="E209" s="12" t="n">
        <f aca="false">C209</f>
        <v>1882.47</v>
      </c>
      <c r="F209" s="13" t="n">
        <f aca="false">SUM(F210:F220)</f>
        <v>65133462</v>
      </c>
      <c r="G209" s="14" t="n">
        <v>34600</v>
      </c>
      <c r="H209" s="14" t="n">
        <v>0</v>
      </c>
      <c r="I209" s="14" t="n">
        <v>0</v>
      </c>
      <c r="J209" s="14" t="n">
        <v>0</v>
      </c>
      <c r="K209" s="14" t="n">
        <v>0</v>
      </c>
      <c r="L209" s="14" t="n">
        <v>0</v>
      </c>
      <c r="M209" s="14" t="n">
        <v>0</v>
      </c>
      <c r="N209" s="14" t="n">
        <v>0</v>
      </c>
      <c r="O209" s="14" t="n">
        <v>0</v>
      </c>
      <c r="P209" s="14" t="n">
        <v>0</v>
      </c>
      <c r="Q209" s="13" t="n">
        <f aca="false">F209</f>
        <v>65133462</v>
      </c>
      <c r="R209" s="14" t="n">
        <v>0</v>
      </c>
      <c r="S209" s="14" t="n">
        <v>34600</v>
      </c>
      <c r="T209" s="14" t="n">
        <v>25950</v>
      </c>
    </row>
    <row collapsed="false" customFormat="false" customHeight="false" hidden="false" ht="15" outlineLevel="0" r="210">
      <c r="A210" s="25" t="n">
        <v>182</v>
      </c>
      <c r="B210" s="27" t="s">
        <v>221</v>
      </c>
      <c r="C210" s="28" t="n">
        <v>61.7</v>
      </c>
      <c r="D210" s="28" t="n">
        <v>0</v>
      </c>
      <c r="E210" s="19" t="n">
        <f aca="false">C210</f>
        <v>61.7</v>
      </c>
      <c r="F210" s="20" t="n">
        <f aca="false">E210*G210</f>
        <v>2134820</v>
      </c>
      <c r="G210" s="14" t="n">
        <v>34600</v>
      </c>
      <c r="H210" s="14" t="n">
        <v>0</v>
      </c>
      <c r="I210" s="14" t="n">
        <v>0</v>
      </c>
      <c r="J210" s="14" t="n">
        <v>0</v>
      </c>
      <c r="K210" s="14" t="n">
        <v>0</v>
      </c>
      <c r="L210" s="14" t="n">
        <v>0</v>
      </c>
      <c r="M210" s="14" t="n">
        <v>0</v>
      </c>
      <c r="N210" s="14" t="n">
        <v>0</v>
      </c>
      <c r="O210" s="14" t="n">
        <v>0</v>
      </c>
      <c r="P210" s="14" t="n">
        <v>0</v>
      </c>
      <c r="Q210" s="20" t="n">
        <f aca="false">F210</f>
        <v>2134820</v>
      </c>
      <c r="R210" s="14" t="n">
        <v>0</v>
      </c>
      <c r="S210" s="14" t="n">
        <v>34600</v>
      </c>
      <c r="T210" s="14" t="n">
        <v>25950</v>
      </c>
    </row>
    <row collapsed="false" customFormat="false" customHeight="false" hidden="false" ht="15" outlineLevel="0" r="211">
      <c r="A211" s="25" t="n">
        <v>183</v>
      </c>
      <c r="B211" s="27" t="s">
        <v>222</v>
      </c>
      <c r="C211" s="28" t="n">
        <v>110.9</v>
      </c>
      <c r="D211" s="28" t="n">
        <v>0</v>
      </c>
      <c r="E211" s="19" t="n">
        <f aca="false">C211</f>
        <v>110.9</v>
      </c>
      <c r="F211" s="20" t="n">
        <f aca="false">E211*G211</f>
        <v>3837140</v>
      </c>
      <c r="G211" s="14" t="n">
        <v>34600</v>
      </c>
      <c r="H211" s="14" t="n">
        <v>0</v>
      </c>
      <c r="I211" s="14" t="n">
        <v>0</v>
      </c>
      <c r="J211" s="14" t="n">
        <v>0</v>
      </c>
      <c r="K211" s="14" t="n">
        <v>0</v>
      </c>
      <c r="L211" s="14" t="n">
        <v>0</v>
      </c>
      <c r="M211" s="14" t="n">
        <v>0</v>
      </c>
      <c r="N211" s="14" t="n">
        <v>0</v>
      </c>
      <c r="O211" s="14" t="n">
        <v>0</v>
      </c>
      <c r="P211" s="14" t="n">
        <v>0</v>
      </c>
      <c r="Q211" s="20" t="n">
        <f aca="false">F211</f>
        <v>3837140</v>
      </c>
      <c r="R211" s="14" t="n">
        <v>0</v>
      </c>
      <c r="S211" s="14" t="n">
        <v>34600</v>
      </c>
      <c r="T211" s="14" t="n">
        <v>25950</v>
      </c>
    </row>
    <row collapsed="false" customFormat="false" customHeight="false" hidden="false" ht="15" outlineLevel="0" r="212">
      <c r="A212" s="25" t="n">
        <v>184</v>
      </c>
      <c r="B212" s="29" t="s">
        <v>223</v>
      </c>
      <c r="C212" s="30" t="n">
        <v>118.5</v>
      </c>
      <c r="D212" s="30" t="n">
        <v>0</v>
      </c>
      <c r="E212" s="19" t="n">
        <f aca="false">C212</f>
        <v>118.5</v>
      </c>
      <c r="F212" s="20" t="n">
        <f aca="false">E212*G212</f>
        <v>4100100</v>
      </c>
      <c r="G212" s="14" t="n">
        <v>34600</v>
      </c>
      <c r="H212" s="14" t="n">
        <v>0</v>
      </c>
      <c r="I212" s="14" t="n">
        <v>0</v>
      </c>
      <c r="J212" s="14" t="n">
        <v>0</v>
      </c>
      <c r="K212" s="14" t="n">
        <v>0</v>
      </c>
      <c r="L212" s="14" t="n">
        <v>0</v>
      </c>
      <c r="M212" s="14" t="n">
        <v>0</v>
      </c>
      <c r="N212" s="14" t="n">
        <v>0</v>
      </c>
      <c r="O212" s="14" t="n">
        <v>0</v>
      </c>
      <c r="P212" s="14" t="n">
        <v>0</v>
      </c>
      <c r="Q212" s="20" t="n">
        <f aca="false">F212</f>
        <v>4100100</v>
      </c>
      <c r="R212" s="14" t="n">
        <v>0</v>
      </c>
      <c r="S212" s="14" t="n">
        <v>34600</v>
      </c>
      <c r="T212" s="14" t="n">
        <v>25950</v>
      </c>
    </row>
    <row collapsed="false" customFormat="false" customHeight="false" hidden="false" ht="15" outlineLevel="0" r="213">
      <c r="A213" s="25" t="n">
        <v>185</v>
      </c>
      <c r="B213" s="29" t="s">
        <v>224</v>
      </c>
      <c r="C213" s="30" t="n">
        <v>194.6</v>
      </c>
      <c r="D213" s="30" t="n">
        <v>0</v>
      </c>
      <c r="E213" s="19" t="n">
        <f aca="false">C213</f>
        <v>194.6</v>
      </c>
      <c r="F213" s="20" t="n">
        <f aca="false">E213*G213</f>
        <v>6733160</v>
      </c>
      <c r="G213" s="14" t="n">
        <v>34600</v>
      </c>
      <c r="H213" s="14" t="n">
        <v>0</v>
      </c>
      <c r="I213" s="14" t="n">
        <v>0</v>
      </c>
      <c r="J213" s="14" t="n">
        <v>0</v>
      </c>
      <c r="K213" s="14" t="n">
        <v>0</v>
      </c>
      <c r="L213" s="14" t="n">
        <v>0</v>
      </c>
      <c r="M213" s="14" t="n">
        <v>0</v>
      </c>
      <c r="N213" s="14" t="n">
        <v>0</v>
      </c>
      <c r="O213" s="14" t="n">
        <v>0</v>
      </c>
      <c r="P213" s="14" t="n">
        <v>0</v>
      </c>
      <c r="Q213" s="20" t="n">
        <f aca="false">F213</f>
        <v>6733160</v>
      </c>
      <c r="R213" s="14" t="n">
        <v>0</v>
      </c>
      <c r="S213" s="14" t="n">
        <v>34600</v>
      </c>
      <c r="T213" s="14" t="n">
        <v>25950</v>
      </c>
    </row>
    <row collapsed="false" customFormat="false" customHeight="false" hidden="false" ht="15" outlineLevel="0" r="214">
      <c r="A214" s="25" t="n">
        <v>186</v>
      </c>
      <c r="B214" s="29" t="s">
        <v>225</v>
      </c>
      <c r="C214" s="30" t="n">
        <v>201.37</v>
      </c>
      <c r="D214" s="30" t="n">
        <v>0</v>
      </c>
      <c r="E214" s="19" t="n">
        <f aca="false">C214</f>
        <v>201.37</v>
      </c>
      <c r="F214" s="20" t="n">
        <f aca="false">E214*G214</f>
        <v>6967402</v>
      </c>
      <c r="G214" s="14" t="n">
        <v>34600</v>
      </c>
      <c r="H214" s="14" t="n">
        <v>0</v>
      </c>
      <c r="I214" s="14" t="n">
        <v>0</v>
      </c>
      <c r="J214" s="14" t="n">
        <v>0</v>
      </c>
      <c r="K214" s="14" t="n">
        <v>0</v>
      </c>
      <c r="L214" s="14" t="n">
        <v>0</v>
      </c>
      <c r="M214" s="14" t="n">
        <v>0</v>
      </c>
      <c r="N214" s="14" t="n">
        <v>0</v>
      </c>
      <c r="O214" s="14" t="n">
        <v>0</v>
      </c>
      <c r="P214" s="14" t="n">
        <v>0</v>
      </c>
      <c r="Q214" s="20" t="n">
        <f aca="false">F214</f>
        <v>6967402</v>
      </c>
      <c r="R214" s="14" t="n">
        <v>0</v>
      </c>
      <c r="S214" s="14" t="n">
        <v>34600</v>
      </c>
      <c r="T214" s="14" t="n">
        <v>25950</v>
      </c>
    </row>
    <row collapsed="false" customFormat="false" customHeight="false" hidden="false" ht="15" outlineLevel="0" r="215">
      <c r="A215" s="25" t="n">
        <v>187</v>
      </c>
      <c r="B215" s="29" t="s">
        <v>226</v>
      </c>
      <c r="C215" s="30" t="n">
        <v>175.2</v>
      </c>
      <c r="D215" s="30" t="n">
        <v>0</v>
      </c>
      <c r="E215" s="19" t="n">
        <f aca="false">C215</f>
        <v>175.2</v>
      </c>
      <c r="F215" s="20" t="n">
        <f aca="false">E215*G215</f>
        <v>6061920</v>
      </c>
      <c r="G215" s="14" t="n">
        <v>34600</v>
      </c>
      <c r="H215" s="14" t="n">
        <v>0</v>
      </c>
      <c r="I215" s="14" t="n">
        <v>0</v>
      </c>
      <c r="J215" s="14" t="n">
        <v>0</v>
      </c>
      <c r="K215" s="14" t="n">
        <v>0</v>
      </c>
      <c r="L215" s="14" t="n">
        <v>0</v>
      </c>
      <c r="M215" s="14" t="n">
        <v>0</v>
      </c>
      <c r="N215" s="14" t="n">
        <v>0</v>
      </c>
      <c r="O215" s="14" t="n">
        <v>0</v>
      </c>
      <c r="P215" s="14" t="n">
        <v>0</v>
      </c>
      <c r="Q215" s="20" t="n">
        <f aca="false">F215</f>
        <v>6061920</v>
      </c>
      <c r="R215" s="14" t="n">
        <v>0</v>
      </c>
      <c r="S215" s="14" t="n">
        <v>34600</v>
      </c>
      <c r="T215" s="14" t="n">
        <v>25950</v>
      </c>
    </row>
    <row collapsed="false" customFormat="false" customHeight="false" hidden="false" ht="15" outlineLevel="0" r="216">
      <c r="A216" s="25" t="n">
        <v>188</v>
      </c>
      <c r="B216" s="29" t="s">
        <v>227</v>
      </c>
      <c r="C216" s="30" t="n">
        <v>248.1</v>
      </c>
      <c r="D216" s="30" t="n">
        <v>0</v>
      </c>
      <c r="E216" s="19" t="n">
        <f aca="false">C216</f>
        <v>248.1</v>
      </c>
      <c r="F216" s="20" t="n">
        <f aca="false">E216*G216</f>
        <v>8584260</v>
      </c>
      <c r="G216" s="14" t="n">
        <v>34600</v>
      </c>
      <c r="H216" s="14" t="n">
        <v>0</v>
      </c>
      <c r="I216" s="14" t="n">
        <v>0</v>
      </c>
      <c r="J216" s="14" t="n">
        <v>0</v>
      </c>
      <c r="K216" s="14" t="n">
        <v>0</v>
      </c>
      <c r="L216" s="14" t="n">
        <v>0</v>
      </c>
      <c r="M216" s="14" t="n">
        <v>0</v>
      </c>
      <c r="N216" s="14" t="n">
        <v>0</v>
      </c>
      <c r="O216" s="14" t="n">
        <v>0</v>
      </c>
      <c r="P216" s="14" t="n">
        <v>0</v>
      </c>
      <c r="Q216" s="20" t="n">
        <f aca="false">F216</f>
        <v>8584260</v>
      </c>
      <c r="R216" s="14" t="n">
        <v>0</v>
      </c>
      <c r="S216" s="14" t="n">
        <v>34600</v>
      </c>
      <c r="T216" s="14" t="n">
        <v>25950</v>
      </c>
    </row>
    <row collapsed="false" customFormat="false" customHeight="false" hidden="false" ht="15" outlineLevel="0" r="217">
      <c r="A217" s="25" t="n">
        <v>189</v>
      </c>
      <c r="B217" s="29" t="s">
        <v>228</v>
      </c>
      <c r="C217" s="30" t="n">
        <v>196.2</v>
      </c>
      <c r="D217" s="30" t="n">
        <v>0</v>
      </c>
      <c r="E217" s="19" t="n">
        <f aca="false">C217</f>
        <v>196.2</v>
      </c>
      <c r="F217" s="20" t="n">
        <f aca="false">E217*G217</f>
        <v>6788520</v>
      </c>
      <c r="G217" s="14" t="n">
        <v>34600</v>
      </c>
      <c r="H217" s="14" t="n">
        <v>0</v>
      </c>
      <c r="I217" s="14" t="n">
        <v>0</v>
      </c>
      <c r="J217" s="14" t="n">
        <v>0</v>
      </c>
      <c r="K217" s="14" t="n">
        <v>0</v>
      </c>
      <c r="L217" s="14" t="n">
        <v>0</v>
      </c>
      <c r="M217" s="14" t="n">
        <v>0</v>
      </c>
      <c r="N217" s="14" t="n">
        <v>0</v>
      </c>
      <c r="O217" s="14" t="n">
        <v>0</v>
      </c>
      <c r="P217" s="14" t="n">
        <v>0</v>
      </c>
      <c r="Q217" s="20" t="n">
        <f aca="false">F217</f>
        <v>6788520</v>
      </c>
      <c r="R217" s="14" t="n">
        <v>0</v>
      </c>
      <c r="S217" s="14" t="n">
        <v>34600</v>
      </c>
      <c r="T217" s="14" t="n">
        <v>25950</v>
      </c>
    </row>
    <row collapsed="false" customFormat="false" customHeight="false" hidden="false" ht="15" outlineLevel="0" r="218">
      <c r="A218" s="25" t="n">
        <v>190</v>
      </c>
      <c r="B218" s="29" t="s">
        <v>229</v>
      </c>
      <c r="C218" s="30" t="n">
        <v>111.7</v>
      </c>
      <c r="D218" s="30" t="n">
        <v>0</v>
      </c>
      <c r="E218" s="19" t="n">
        <f aca="false">C218</f>
        <v>111.7</v>
      </c>
      <c r="F218" s="20" t="n">
        <f aca="false">E218*G218</f>
        <v>3864820</v>
      </c>
      <c r="G218" s="14" t="n">
        <v>34600</v>
      </c>
      <c r="H218" s="14" t="n">
        <v>0</v>
      </c>
      <c r="I218" s="14" t="n">
        <v>0</v>
      </c>
      <c r="J218" s="14" t="n">
        <v>0</v>
      </c>
      <c r="K218" s="14" t="n">
        <v>0</v>
      </c>
      <c r="L218" s="14" t="n">
        <v>0</v>
      </c>
      <c r="M218" s="14" t="n">
        <v>0</v>
      </c>
      <c r="N218" s="14" t="n">
        <v>0</v>
      </c>
      <c r="O218" s="14" t="n">
        <v>0</v>
      </c>
      <c r="P218" s="14" t="n">
        <v>0</v>
      </c>
      <c r="Q218" s="20" t="n">
        <f aca="false">F218</f>
        <v>3864820</v>
      </c>
      <c r="R218" s="14" t="n">
        <v>0</v>
      </c>
      <c r="S218" s="14" t="n">
        <v>34600</v>
      </c>
      <c r="T218" s="14" t="n">
        <v>25950</v>
      </c>
    </row>
    <row collapsed="false" customFormat="false" customHeight="false" hidden="false" ht="15" outlineLevel="0" r="219">
      <c r="A219" s="25" t="n">
        <v>191</v>
      </c>
      <c r="B219" s="29" t="s">
        <v>230</v>
      </c>
      <c r="C219" s="30" t="n">
        <v>249.4</v>
      </c>
      <c r="D219" s="30" t="n">
        <v>0</v>
      </c>
      <c r="E219" s="19" t="n">
        <f aca="false">C219</f>
        <v>249.4</v>
      </c>
      <c r="F219" s="20" t="n">
        <f aca="false">E219*G219</f>
        <v>8629240</v>
      </c>
      <c r="G219" s="14" t="n">
        <v>34600</v>
      </c>
      <c r="H219" s="14" t="n">
        <v>0</v>
      </c>
      <c r="I219" s="14" t="n">
        <v>0</v>
      </c>
      <c r="J219" s="14" t="n">
        <v>0</v>
      </c>
      <c r="K219" s="14" t="n">
        <v>0</v>
      </c>
      <c r="L219" s="14" t="n">
        <v>0</v>
      </c>
      <c r="M219" s="14" t="n">
        <v>0</v>
      </c>
      <c r="N219" s="14" t="n">
        <v>0</v>
      </c>
      <c r="O219" s="14" t="n">
        <v>0</v>
      </c>
      <c r="P219" s="14" t="n">
        <v>0</v>
      </c>
      <c r="Q219" s="20" t="n">
        <f aca="false">F219</f>
        <v>8629240</v>
      </c>
      <c r="R219" s="14" t="n">
        <v>0</v>
      </c>
      <c r="S219" s="14" t="n">
        <v>34600</v>
      </c>
      <c r="T219" s="14" t="n">
        <v>25950</v>
      </c>
    </row>
    <row collapsed="false" customFormat="false" customHeight="false" hidden="false" ht="15" outlineLevel="0" r="220">
      <c r="A220" s="25" t="n">
        <v>192</v>
      </c>
      <c r="B220" s="29" t="s">
        <v>231</v>
      </c>
      <c r="C220" s="30" t="n">
        <v>214.8</v>
      </c>
      <c r="D220" s="30" t="n">
        <v>0</v>
      </c>
      <c r="E220" s="19" t="n">
        <f aca="false">C220</f>
        <v>214.8</v>
      </c>
      <c r="F220" s="20" t="n">
        <f aca="false">E220*G220</f>
        <v>7432080</v>
      </c>
      <c r="G220" s="14" t="n">
        <v>34600</v>
      </c>
      <c r="H220" s="14" t="n">
        <v>0</v>
      </c>
      <c r="I220" s="14" t="n">
        <v>0</v>
      </c>
      <c r="J220" s="14" t="n">
        <v>0</v>
      </c>
      <c r="K220" s="14" t="n">
        <v>0</v>
      </c>
      <c r="L220" s="14" t="n">
        <v>0</v>
      </c>
      <c r="M220" s="14" t="n">
        <v>0</v>
      </c>
      <c r="N220" s="14" t="n">
        <v>0</v>
      </c>
      <c r="O220" s="14" t="n">
        <v>0</v>
      </c>
      <c r="P220" s="14" t="n">
        <v>0</v>
      </c>
      <c r="Q220" s="20" t="n">
        <f aca="false">F220</f>
        <v>7432080</v>
      </c>
      <c r="R220" s="14" t="n">
        <v>0</v>
      </c>
      <c r="S220" s="14" t="n">
        <v>34600</v>
      </c>
      <c r="T220" s="14" t="n">
        <v>25950</v>
      </c>
    </row>
    <row collapsed="false" customFormat="true" customHeight="true" hidden="false" ht="15" outlineLevel="0" r="221" s="15">
      <c r="A221" s="16" t="s">
        <v>232</v>
      </c>
      <c r="B221" s="16"/>
      <c r="C221" s="12" t="n">
        <f aca="false">SUM(C222:C248)</f>
        <v>5738.64</v>
      </c>
      <c r="D221" s="12" t="n">
        <f aca="false">SUM(D222:D248)</f>
        <v>489.9</v>
      </c>
      <c r="E221" s="12" t="n">
        <f aca="false">C221</f>
        <v>5738.64</v>
      </c>
      <c r="F221" s="13" t="n">
        <f aca="false">SUM(F222:F248)</f>
        <v>198556944</v>
      </c>
      <c r="G221" s="14" t="n">
        <v>34600</v>
      </c>
      <c r="H221" s="14" t="n">
        <v>0</v>
      </c>
      <c r="I221" s="14" t="n">
        <v>0</v>
      </c>
      <c r="J221" s="14" t="n">
        <v>0</v>
      </c>
      <c r="K221" s="14" t="n">
        <v>0</v>
      </c>
      <c r="L221" s="14" t="n">
        <v>0</v>
      </c>
      <c r="M221" s="14" t="n">
        <v>0</v>
      </c>
      <c r="N221" s="14" t="n">
        <v>0</v>
      </c>
      <c r="O221" s="14" t="n">
        <v>0</v>
      </c>
      <c r="P221" s="14" t="n">
        <v>0</v>
      </c>
      <c r="Q221" s="13" t="n">
        <f aca="false">F221</f>
        <v>198556944</v>
      </c>
      <c r="R221" s="14" t="n">
        <v>0</v>
      </c>
      <c r="S221" s="14" t="n">
        <v>34600</v>
      </c>
      <c r="T221" s="14" t="n">
        <v>25950</v>
      </c>
    </row>
    <row collapsed="false" customFormat="false" customHeight="false" hidden="false" ht="15" outlineLevel="0" r="222">
      <c r="A222" s="25" t="n">
        <v>193</v>
      </c>
      <c r="B222" s="18" t="s">
        <v>233</v>
      </c>
      <c r="C222" s="19" t="n">
        <v>298.2</v>
      </c>
      <c r="D222" s="19" t="n">
        <v>0</v>
      </c>
      <c r="E222" s="19" t="n">
        <f aca="false">C222</f>
        <v>298.2</v>
      </c>
      <c r="F222" s="20" t="n">
        <f aca="false">E222*G222</f>
        <v>10317720</v>
      </c>
      <c r="G222" s="14" t="n">
        <v>34600</v>
      </c>
      <c r="H222" s="14" t="n">
        <v>0</v>
      </c>
      <c r="I222" s="14" t="n">
        <v>0</v>
      </c>
      <c r="J222" s="14" t="n">
        <v>0</v>
      </c>
      <c r="K222" s="14" t="n">
        <v>0</v>
      </c>
      <c r="L222" s="14" t="n">
        <v>0</v>
      </c>
      <c r="M222" s="14" t="n">
        <v>0</v>
      </c>
      <c r="N222" s="14" t="n">
        <v>0</v>
      </c>
      <c r="O222" s="14" t="n">
        <v>0</v>
      </c>
      <c r="P222" s="14" t="n">
        <v>0</v>
      </c>
      <c r="Q222" s="20" t="n">
        <f aca="false">F222</f>
        <v>10317720</v>
      </c>
      <c r="R222" s="14" t="n">
        <v>0</v>
      </c>
      <c r="S222" s="14" t="n">
        <v>34600</v>
      </c>
      <c r="T222" s="14" t="n">
        <v>25950</v>
      </c>
    </row>
    <row collapsed="false" customFormat="false" customHeight="false" hidden="false" ht="15" outlineLevel="0" r="223">
      <c r="A223" s="25" t="n">
        <v>194</v>
      </c>
      <c r="B223" s="18" t="s">
        <v>234</v>
      </c>
      <c r="C223" s="19" t="n">
        <f aca="false">148.1+D223</f>
        <v>194.8</v>
      </c>
      <c r="D223" s="31" t="n">
        <v>46.7</v>
      </c>
      <c r="E223" s="19" t="n">
        <f aca="false">C223</f>
        <v>194.8</v>
      </c>
      <c r="F223" s="20" t="n">
        <f aca="false">E223*G223</f>
        <v>6740080</v>
      </c>
      <c r="G223" s="14" t="n">
        <v>34600</v>
      </c>
      <c r="H223" s="14" t="n">
        <v>0</v>
      </c>
      <c r="I223" s="14" t="n">
        <v>0</v>
      </c>
      <c r="J223" s="14" t="n">
        <v>0</v>
      </c>
      <c r="K223" s="14" t="n">
        <v>0</v>
      </c>
      <c r="L223" s="14" t="n">
        <v>0</v>
      </c>
      <c r="M223" s="14" t="n">
        <v>0</v>
      </c>
      <c r="N223" s="14" t="n">
        <v>0</v>
      </c>
      <c r="O223" s="14" t="n">
        <v>0</v>
      </c>
      <c r="P223" s="14" t="n">
        <v>0</v>
      </c>
      <c r="Q223" s="20" t="n">
        <f aca="false">F223</f>
        <v>6740080</v>
      </c>
      <c r="R223" s="14" t="n">
        <v>0</v>
      </c>
      <c r="S223" s="14" t="n">
        <v>34600</v>
      </c>
      <c r="T223" s="14" t="n">
        <v>25950</v>
      </c>
    </row>
    <row collapsed="false" customFormat="false" customHeight="false" hidden="false" ht="15" outlineLevel="0" r="224">
      <c r="A224" s="25" t="n">
        <v>195</v>
      </c>
      <c r="B224" s="18" t="s">
        <v>235</v>
      </c>
      <c r="C224" s="19" t="n">
        <f aca="false">118+D224</f>
        <v>165.1</v>
      </c>
      <c r="D224" s="19" t="n">
        <v>47.1</v>
      </c>
      <c r="E224" s="19" t="n">
        <f aca="false">C224</f>
        <v>165.1</v>
      </c>
      <c r="F224" s="20" t="n">
        <f aca="false">E224*G224</f>
        <v>5712460</v>
      </c>
      <c r="G224" s="14" t="n">
        <v>34600</v>
      </c>
      <c r="H224" s="14" t="n">
        <v>0</v>
      </c>
      <c r="I224" s="14" t="n">
        <v>0</v>
      </c>
      <c r="J224" s="14" t="n">
        <v>0</v>
      </c>
      <c r="K224" s="14" t="n">
        <v>0</v>
      </c>
      <c r="L224" s="14" t="n">
        <v>0</v>
      </c>
      <c r="M224" s="14" t="n">
        <v>0</v>
      </c>
      <c r="N224" s="14" t="n">
        <v>0</v>
      </c>
      <c r="O224" s="14" t="n">
        <v>0</v>
      </c>
      <c r="P224" s="14" t="n">
        <v>0</v>
      </c>
      <c r="Q224" s="20" t="n">
        <f aca="false">F224</f>
        <v>5712460</v>
      </c>
      <c r="R224" s="14" t="n">
        <v>0</v>
      </c>
      <c r="S224" s="14" t="n">
        <v>34600</v>
      </c>
      <c r="T224" s="14" t="n">
        <v>25950</v>
      </c>
    </row>
    <row collapsed="false" customFormat="false" customHeight="false" hidden="false" ht="15" outlineLevel="0" r="225">
      <c r="A225" s="25" t="n">
        <v>196</v>
      </c>
      <c r="B225" s="18" t="s">
        <v>236</v>
      </c>
      <c r="C225" s="19" t="n">
        <v>340.5</v>
      </c>
      <c r="D225" s="19" t="n">
        <v>0</v>
      </c>
      <c r="E225" s="19" t="n">
        <f aca="false">C225</f>
        <v>340.5</v>
      </c>
      <c r="F225" s="20" t="n">
        <f aca="false">E225*G225</f>
        <v>11781300</v>
      </c>
      <c r="G225" s="14" t="n">
        <v>34600</v>
      </c>
      <c r="H225" s="14" t="n">
        <v>0</v>
      </c>
      <c r="I225" s="14" t="n">
        <v>0</v>
      </c>
      <c r="J225" s="14" t="n">
        <v>0</v>
      </c>
      <c r="K225" s="14" t="n">
        <v>0</v>
      </c>
      <c r="L225" s="14" t="n">
        <v>0</v>
      </c>
      <c r="M225" s="14" t="n">
        <v>0</v>
      </c>
      <c r="N225" s="14" t="n">
        <v>0</v>
      </c>
      <c r="O225" s="14" t="n">
        <v>0</v>
      </c>
      <c r="P225" s="14" t="n">
        <v>0</v>
      </c>
      <c r="Q225" s="20" t="n">
        <f aca="false">F225</f>
        <v>11781300</v>
      </c>
      <c r="R225" s="14" t="n">
        <v>0</v>
      </c>
      <c r="S225" s="14" t="n">
        <v>34600</v>
      </c>
      <c r="T225" s="14" t="n">
        <v>25950</v>
      </c>
    </row>
    <row collapsed="false" customFormat="false" customHeight="false" hidden="false" ht="15" outlineLevel="0" r="226">
      <c r="A226" s="25" t="n">
        <v>197</v>
      </c>
      <c r="B226" s="18" t="s">
        <v>237</v>
      </c>
      <c r="C226" s="19" t="n">
        <v>218.6</v>
      </c>
      <c r="D226" s="19" t="n">
        <v>0</v>
      </c>
      <c r="E226" s="19" t="n">
        <f aca="false">C226</f>
        <v>218.6</v>
      </c>
      <c r="F226" s="20" t="n">
        <f aca="false">E226*G226</f>
        <v>7563560</v>
      </c>
      <c r="G226" s="14" t="n">
        <v>34600</v>
      </c>
      <c r="H226" s="14" t="n">
        <v>0</v>
      </c>
      <c r="I226" s="14" t="n">
        <v>0</v>
      </c>
      <c r="J226" s="14" t="n">
        <v>0</v>
      </c>
      <c r="K226" s="14" t="n">
        <v>0</v>
      </c>
      <c r="L226" s="14" t="n">
        <v>0</v>
      </c>
      <c r="M226" s="14" t="n">
        <v>0</v>
      </c>
      <c r="N226" s="14" t="n">
        <v>0</v>
      </c>
      <c r="O226" s="14" t="n">
        <v>0</v>
      </c>
      <c r="P226" s="14" t="n">
        <v>0</v>
      </c>
      <c r="Q226" s="20" t="n">
        <f aca="false">F226</f>
        <v>7563560</v>
      </c>
      <c r="R226" s="14" t="n">
        <v>0</v>
      </c>
      <c r="S226" s="14" t="n">
        <v>34600</v>
      </c>
      <c r="T226" s="14" t="n">
        <v>25950</v>
      </c>
    </row>
    <row collapsed="false" customFormat="false" customHeight="false" hidden="false" ht="15" outlineLevel="0" r="227">
      <c r="A227" s="25" t="n">
        <v>198</v>
      </c>
      <c r="B227" s="18" t="s">
        <v>238</v>
      </c>
      <c r="C227" s="19" t="n">
        <v>129.8</v>
      </c>
      <c r="D227" s="19" t="n">
        <v>0</v>
      </c>
      <c r="E227" s="19" t="n">
        <f aca="false">C227</f>
        <v>129.8</v>
      </c>
      <c r="F227" s="20" t="n">
        <f aca="false">E227*G227</f>
        <v>4491080</v>
      </c>
      <c r="G227" s="14" t="n">
        <v>34600</v>
      </c>
      <c r="H227" s="14" t="n">
        <v>0</v>
      </c>
      <c r="I227" s="14" t="n">
        <v>0</v>
      </c>
      <c r="J227" s="14" t="n">
        <v>0</v>
      </c>
      <c r="K227" s="14" t="n">
        <v>0</v>
      </c>
      <c r="L227" s="14" t="n">
        <v>0</v>
      </c>
      <c r="M227" s="14" t="n">
        <v>0</v>
      </c>
      <c r="N227" s="14" t="n">
        <v>0</v>
      </c>
      <c r="O227" s="14" t="n">
        <v>0</v>
      </c>
      <c r="P227" s="14" t="n">
        <v>0</v>
      </c>
      <c r="Q227" s="20" t="n">
        <f aca="false">F227</f>
        <v>4491080</v>
      </c>
      <c r="R227" s="14" t="n">
        <v>0</v>
      </c>
      <c r="S227" s="14" t="n">
        <v>34600</v>
      </c>
      <c r="T227" s="14" t="n">
        <v>25950</v>
      </c>
    </row>
    <row collapsed="false" customFormat="false" customHeight="false" hidden="false" ht="15" outlineLevel="0" r="228">
      <c r="A228" s="25" t="n">
        <v>199</v>
      </c>
      <c r="B228" s="18" t="s">
        <v>239</v>
      </c>
      <c r="C228" s="19" t="n">
        <v>89.4</v>
      </c>
      <c r="D228" s="19" t="n">
        <v>0</v>
      </c>
      <c r="E228" s="19" t="n">
        <f aca="false">C228</f>
        <v>89.4</v>
      </c>
      <c r="F228" s="20" t="n">
        <f aca="false">E228*G228</f>
        <v>3093240</v>
      </c>
      <c r="G228" s="14" t="n">
        <v>34600</v>
      </c>
      <c r="H228" s="14" t="n">
        <v>0</v>
      </c>
      <c r="I228" s="14" t="n">
        <v>0</v>
      </c>
      <c r="J228" s="14" t="n">
        <v>0</v>
      </c>
      <c r="K228" s="14" t="n">
        <v>0</v>
      </c>
      <c r="L228" s="14" t="n">
        <v>0</v>
      </c>
      <c r="M228" s="14" t="n">
        <v>0</v>
      </c>
      <c r="N228" s="14" t="n">
        <v>0</v>
      </c>
      <c r="O228" s="14" t="n">
        <v>0</v>
      </c>
      <c r="P228" s="14" t="n">
        <v>0</v>
      </c>
      <c r="Q228" s="20" t="n">
        <f aca="false">F228</f>
        <v>3093240</v>
      </c>
      <c r="R228" s="14" t="n">
        <v>0</v>
      </c>
      <c r="S228" s="14" t="n">
        <v>34600</v>
      </c>
      <c r="T228" s="14" t="n">
        <v>25950</v>
      </c>
    </row>
    <row collapsed="false" customFormat="false" customHeight="false" hidden="false" ht="15" outlineLevel="0" r="229">
      <c r="A229" s="25" t="n">
        <v>200</v>
      </c>
      <c r="B229" s="18" t="s">
        <v>240</v>
      </c>
      <c r="C229" s="19" t="n">
        <f aca="false">682.1+D229</f>
        <v>726.5</v>
      </c>
      <c r="D229" s="19" t="n">
        <v>44.4</v>
      </c>
      <c r="E229" s="19" t="n">
        <f aca="false">C229</f>
        <v>726.5</v>
      </c>
      <c r="F229" s="20" t="n">
        <f aca="false">E229*G229</f>
        <v>25136900</v>
      </c>
      <c r="G229" s="14" t="n">
        <v>34600</v>
      </c>
      <c r="H229" s="14" t="n">
        <v>0</v>
      </c>
      <c r="I229" s="14" t="n">
        <v>0</v>
      </c>
      <c r="J229" s="14" t="n">
        <v>0</v>
      </c>
      <c r="K229" s="14" t="n">
        <v>0</v>
      </c>
      <c r="L229" s="14" t="n">
        <v>0</v>
      </c>
      <c r="M229" s="14" t="n">
        <v>0</v>
      </c>
      <c r="N229" s="14" t="n">
        <v>0</v>
      </c>
      <c r="O229" s="14" t="n">
        <v>0</v>
      </c>
      <c r="P229" s="14" t="n">
        <v>0</v>
      </c>
      <c r="Q229" s="20" t="n">
        <f aca="false">F229</f>
        <v>25136900</v>
      </c>
      <c r="R229" s="14" t="n">
        <v>0</v>
      </c>
      <c r="S229" s="14" t="n">
        <v>34600</v>
      </c>
      <c r="T229" s="14" t="n">
        <v>25950</v>
      </c>
    </row>
    <row collapsed="false" customFormat="false" customHeight="false" hidden="false" ht="15" outlineLevel="0" r="230">
      <c r="A230" s="25" t="n">
        <v>201</v>
      </c>
      <c r="B230" s="18" t="s">
        <v>241</v>
      </c>
      <c r="C230" s="19" t="n">
        <v>105.7</v>
      </c>
      <c r="D230" s="19" t="n">
        <v>0</v>
      </c>
      <c r="E230" s="19" t="n">
        <f aca="false">C230</f>
        <v>105.7</v>
      </c>
      <c r="F230" s="20" t="n">
        <f aca="false">E230*G230</f>
        <v>3657220</v>
      </c>
      <c r="G230" s="14" t="n">
        <v>34600</v>
      </c>
      <c r="H230" s="14" t="n">
        <v>0</v>
      </c>
      <c r="I230" s="14" t="n">
        <v>0</v>
      </c>
      <c r="J230" s="14" t="n">
        <v>0</v>
      </c>
      <c r="K230" s="14" t="n">
        <v>0</v>
      </c>
      <c r="L230" s="14" t="n">
        <v>0</v>
      </c>
      <c r="M230" s="14" t="n">
        <v>0</v>
      </c>
      <c r="N230" s="14" t="n">
        <v>0</v>
      </c>
      <c r="O230" s="14" t="n">
        <v>0</v>
      </c>
      <c r="P230" s="14" t="n">
        <v>0</v>
      </c>
      <c r="Q230" s="20" t="n">
        <f aca="false">F230</f>
        <v>3657220</v>
      </c>
      <c r="R230" s="14" t="n">
        <v>0</v>
      </c>
      <c r="S230" s="14" t="n">
        <v>34600</v>
      </c>
      <c r="T230" s="14" t="n">
        <v>25950</v>
      </c>
    </row>
    <row collapsed="false" customFormat="false" customHeight="false" hidden="false" ht="15" outlineLevel="0" r="231">
      <c r="A231" s="25" t="n">
        <v>202</v>
      </c>
      <c r="B231" s="18" t="s">
        <v>242</v>
      </c>
      <c r="C231" s="19" t="n">
        <v>94.1</v>
      </c>
      <c r="D231" s="19" t="n">
        <v>0</v>
      </c>
      <c r="E231" s="19" t="n">
        <f aca="false">C231</f>
        <v>94.1</v>
      </c>
      <c r="F231" s="20" t="n">
        <f aca="false">E231*G231</f>
        <v>3255860</v>
      </c>
      <c r="G231" s="14" t="n">
        <v>34600</v>
      </c>
      <c r="H231" s="14" t="n">
        <v>0</v>
      </c>
      <c r="I231" s="14" t="n">
        <v>0</v>
      </c>
      <c r="J231" s="14" t="n">
        <v>0</v>
      </c>
      <c r="K231" s="14" t="n">
        <v>0</v>
      </c>
      <c r="L231" s="14" t="n">
        <v>0</v>
      </c>
      <c r="M231" s="14" t="n">
        <v>0</v>
      </c>
      <c r="N231" s="14" t="n">
        <v>0</v>
      </c>
      <c r="O231" s="14" t="n">
        <v>0</v>
      </c>
      <c r="P231" s="14" t="n">
        <v>0</v>
      </c>
      <c r="Q231" s="20" t="n">
        <f aca="false">F231</f>
        <v>3255860</v>
      </c>
      <c r="R231" s="14" t="n">
        <v>0</v>
      </c>
      <c r="S231" s="14" t="n">
        <v>34600</v>
      </c>
      <c r="T231" s="14" t="n">
        <v>25950</v>
      </c>
    </row>
    <row collapsed="false" customFormat="false" customHeight="false" hidden="false" ht="15" outlineLevel="0" r="232">
      <c r="A232" s="25" t="n">
        <v>203</v>
      </c>
      <c r="B232" s="18" t="s">
        <v>243</v>
      </c>
      <c r="C232" s="19" t="n">
        <v>155.9</v>
      </c>
      <c r="D232" s="19" t="n">
        <v>0</v>
      </c>
      <c r="E232" s="19" t="n">
        <f aca="false">C232</f>
        <v>155.9</v>
      </c>
      <c r="F232" s="20" t="n">
        <f aca="false">E232*G232</f>
        <v>5394140</v>
      </c>
      <c r="G232" s="14" t="n">
        <v>34600</v>
      </c>
      <c r="H232" s="14" t="n">
        <v>0</v>
      </c>
      <c r="I232" s="14" t="n">
        <v>0</v>
      </c>
      <c r="J232" s="14" t="n">
        <v>0</v>
      </c>
      <c r="K232" s="14" t="n">
        <v>0</v>
      </c>
      <c r="L232" s="14" t="n">
        <v>0</v>
      </c>
      <c r="M232" s="14" t="n">
        <v>0</v>
      </c>
      <c r="N232" s="14" t="n">
        <v>0</v>
      </c>
      <c r="O232" s="14" t="n">
        <v>0</v>
      </c>
      <c r="P232" s="14" t="n">
        <v>0</v>
      </c>
      <c r="Q232" s="20" t="n">
        <f aca="false">F232</f>
        <v>5394140</v>
      </c>
      <c r="R232" s="14" t="n">
        <v>0</v>
      </c>
      <c r="S232" s="14" t="n">
        <v>34600</v>
      </c>
      <c r="T232" s="14" t="n">
        <v>25950</v>
      </c>
    </row>
    <row collapsed="false" customFormat="false" customHeight="false" hidden="false" ht="15" outlineLevel="0" r="233">
      <c r="A233" s="25" t="n">
        <v>204</v>
      </c>
      <c r="B233" s="18" t="s">
        <v>244</v>
      </c>
      <c r="C233" s="19" t="n">
        <v>95.9</v>
      </c>
      <c r="D233" s="19" t="n">
        <v>0</v>
      </c>
      <c r="E233" s="19" t="n">
        <f aca="false">C233</f>
        <v>95.9</v>
      </c>
      <c r="F233" s="20" t="n">
        <f aca="false">E233*G233</f>
        <v>3318140</v>
      </c>
      <c r="G233" s="14" t="n">
        <v>34600</v>
      </c>
      <c r="H233" s="14" t="n">
        <v>0</v>
      </c>
      <c r="I233" s="14" t="n">
        <v>0</v>
      </c>
      <c r="J233" s="14" t="n">
        <v>0</v>
      </c>
      <c r="K233" s="14" t="n">
        <v>0</v>
      </c>
      <c r="L233" s="14" t="n">
        <v>0</v>
      </c>
      <c r="M233" s="14" t="n">
        <v>0</v>
      </c>
      <c r="N233" s="14" t="n">
        <v>0</v>
      </c>
      <c r="O233" s="14" t="n">
        <v>0</v>
      </c>
      <c r="P233" s="14" t="n">
        <v>0</v>
      </c>
      <c r="Q233" s="20" t="n">
        <f aca="false">F233</f>
        <v>3318140</v>
      </c>
      <c r="R233" s="14" t="n">
        <v>0</v>
      </c>
      <c r="S233" s="14" t="n">
        <v>34600</v>
      </c>
      <c r="T233" s="14" t="n">
        <v>25950</v>
      </c>
    </row>
    <row collapsed="false" customFormat="false" customHeight="false" hidden="false" ht="15" outlineLevel="0" r="234">
      <c r="A234" s="25" t="n">
        <v>205</v>
      </c>
      <c r="B234" s="18" t="s">
        <v>245</v>
      </c>
      <c r="C234" s="19" t="n">
        <v>126</v>
      </c>
      <c r="D234" s="19" t="n">
        <v>0</v>
      </c>
      <c r="E234" s="19" t="n">
        <f aca="false">C234</f>
        <v>126</v>
      </c>
      <c r="F234" s="20" t="n">
        <f aca="false">E234*G234</f>
        <v>4359600</v>
      </c>
      <c r="G234" s="14" t="n">
        <v>34600</v>
      </c>
      <c r="H234" s="14" t="n">
        <v>0</v>
      </c>
      <c r="I234" s="14" t="n">
        <v>0</v>
      </c>
      <c r="J234" s="14" t="n">
        <v>0</v>
      </c>
      <c r="K234" s="14" t="n">
        <v>0</v>
      </c>
      <c r="L234" s="14" t="n">
        <v>0</v>
      </c>
      <c r="M234" s="14" t="n">
        <v>0</v>
      </c>
      <c r="N234" s="14" t="n">
        <v>0</v>
      </c>
      <c r="O234" s="14" t="n">
        <v>0</v>
      </c>
      <c r="P234" s="14" t="n">
        <v>0</v>
      </c>
      <c r="Q234" s="20" t="n">
        <f aca="false">F234</f>
        <v>4359600</v>
      </c>
      <c r="R234" s="14" t="n">
        <v>0</v>
      </c>
      <c r="S234" s="14" t="n">
        <v>34600</v>
      </c>
      <c r="T234" s="14" t="n">
        <v>25950</v>
      </c>
    </row>
    <row collapsed="false" customFormat="false" customHeight="false" hidden="false" ht="15" outlineLevel="0" r="235">
      <c r="A235" s="25" t="n">
        <v>206</v>
      </c>
      <c r="B235" s="18" t="s">
        <v>246</v>
      </c>
      <c r="C235" s="19" t="n">
        <v>95</v>
      </c>
      <c r="D235" s="19" t="n">
        <v>0</v>
      </c>
      <c r="E235" s="19" t="n">
        <f aca="false">C235</f>
        <v>95</v>
      </c>
      <c r="F235" s="20" t="n">
        <f aca="false">E235*G235</f>
        <v>3287000</v>
      </c>
      <c r="G235" s="14" t="n">
        <v>34600</v>
      </c>
      <c r="H235" s="14" t="n">
        <v>0</v>
      </c>
      <c r="I235" s="14" t="n">
        <v>0</v>
      </c>
      <c r="J235" s="14" t="n">
        <v>0</v>
      </c>
      <c r="K235" s="14" t="n">
        <v>0</v>
      </c>
      <c r="L235" s="14" t="n">
        <v>0</v>
      </c>
      <c r="M235" s="14" t="n">
        <v>0</v>
      </c>
      <c r="N235" s="14" t="n">
        <v>0</v>
      </c>
      <c r="O235" s="14" t="n">
        <v>0</v>
      </c>
      <c r="P235" s="14" t="n">
        <v>0</v>
      </c>
      <c r="Q235" s="20" t="n">
        <f aca="false">F235</f>
        <v>3287000</v>
      </c>
      <c r="R235" s="14" t="n">
        <v>0</v>
      </c>
      <c r="S235" s="14" t="n">
        <v>34600</v>
      </c>
      <c r="T235" s="14" t="n">
        <v>25950</v>
      </c>
    </row>
    <row collapsed="false" customFormat="false" customHeight="false" hidden="false" ht="15" outlineLevel="0" r="236">
      <c r="A236" s="25" t="n">
        <v>207</v>
      </c>
      <c r="B236" s="18" t="s">
        <v>247</v>
      </c>
      <c r="C236" s="19" t="n">
        <v>83.2</v>
      </c>
      <c r="D236" s="19" t="n">
        <v>0</v>
      </c>
      <c r="E236" s="19" t="n">
        <f aca="false">C236</f>
        <v>83.2</v>
      </c>
      <c r="F236" s="20" t="n">
        <f aca="false">E236*G236</f>
        <v>2878720</v>
      </c>
      <c r="G236" s="14" t="n">
        <v>34600</v>
      </c>
      <c r="H236" s="14" t="n">
        <v>0</v>
      </c>
      <c r="I236" s="14" t="n">
        <v>0</v>
      </c>
      <c r="J236" s="14" t="n">
        <v>0</v>
      </c>
      <c r="K236" s="14" t="n">
        <v>0</v>
      </c>
      <c r="L236" s="14" t="n">
        <v>0</v>
      </c>
      <c r="M236" s="14" t="n">
        <v>0</v>
      </c>
      <c r="N236" s="14" t="n">
        <v>0</v>
      </c>
      <c r="O236" s="14" t="n">
        <v>0</v>
      </c>
      <c r="P236" s="14" t="n">
        <v>0</v>
      </c>
      <c r="Q236" s="20" t="n">
        <f aca="false">F236</f>
        <v>2878720</v>
      </c>
      <c r="R236" s="14" t="n">
        <v>0</v>
      </c>
      <c r="S236" s="14" t="n">
        <v>34600</v>
      </c>
      <c r="T236" s="14" t="n">
        <v>25950</v>
      </c>
    </row>
    <row collapsed="false" customFormat="false" customHeight="false" hidden="false" ht="15" outlineLevel="0" r="237">
      <c r="A237" s="25" t="n">
        <v>208</v>
      </c>
      <c r="B237" s="18" t="s">
        <v>248</v>
      </c>
      <c r="C237" s="19" t="n">
        <v>376.2</v>
      </c>
      <c r="D237" s="19" t="n">
        <v>0</v>
      </c>
      <c r="E237" s="19" t="n">
        <f aca="false">C237</f>
        <v>376.2</v>
      </c>
      <c r="F237" s="20" t="n">
        <f aca="false">E237*G237</f>
        <v>13016520</v>
      </c>
      <c r="G237" s="14" t="n">
        <v>34600</v>
      </c>
      <c r="H237" s="14" t="n">
        <v>0</v>
      </c>
      <c r="I237" s="14" t="n">
        <v>0</v>
      </c>
      <c r="J237" s="14" t="n">
        <v>0</v>
      </c>
      <c r="K237" s="14" t="n">
        <v>0</v>
      </c>
      <c r="L237" s="14" t="n">
        <v>0</v>
      </c>
      <c r="M237" s="14" t="n">
        <v>0</v>
      </c>
      <c r="N237" s="14" t="n">
        <v>0</v>
      </c>
      <c r="O237" s="14" t="n">
        <v>0</v>
      </c>
      <c r="P237" s="14" t="n">
        <v>0</v>
      </c>
      <c r="Q237" s="20" t="n">
        <f aca="false">F237</f>
        <v>13016520</v>
      </c>
      <c r="R237" s="14" t="n">
        <v>0</v>
      </c>
      <c r="S237" s="14" t="n">
        <v>34600</v>
      </c>
      <c r="T237" s="14" t="n">
        <v>25950</v>
      </c>
    </row>
    <row collapsed="false" customFormat="false" customHeight="false" hidden="false" ht="15" outlineLevel="0" r="238">
      <c r="A238" s="25" t="n">
        <v>209</v>
      </c>
      <c r="B238" s="18" t="s">
        <v>249</v>
      </c>
      <c r="C238" s="19" t="n">
        <f aca="false">213.3+D238</f>
        <v>384.9</v>
      </c>
      <c r="D238" s="19" t="n">
        <v>171.6</v>
      </c>
      <c r="E238" s="19" t="n">
        <f aca="false">C238</f>
        <v>384.9</v>
      </c>
      <c r="F238" s="20" t="n">
        <f aca="false">E238*G238</f>
        <v>13317540</v>
      </c>
      <c r="G238" s="14" t="n">
        <v>34600</v>
      </c>
      <c r="H238" s="14" t="n">
        <v>0</v>
      </c>
      <c r="I238" s="14" t="n">
        <v>0</v>
      </c>
      <c r="J238" s="14" t="n">
        <v>0</v>
      </c>
      <c r="K238" s="14" t="n">
        <v>0</v>
      </c>
      <c r="L238" s="14" t="n">
        <v>0</v>
      </c>
      <c r="M238" s="14" t="n">
        <v>0</v>
      </c>
      <c r="N238" s="14" t="n">
        <v>0</v>
      </c>
      <c r="O238" s="14" t="n">
        <v>0</v>
      </c>
      <c r="P238" s="14" t="n">
        <v>0</v>
      </c>
      <c r="Q238" s="20" t="n">
        <f aca="false">F238</f>
        <v>13317540</v>
      </c>
      <c r="R238" s="14" t="n">
        <v>0</v>
      </c>
      <c r="S238" s="14" t="n">
        <v>34600</v>
      </c>
      <c r="T238" s="14" t="n">
        <v>25950</v>
      </c>
    </row>
    <row collapsed="false" customFormat="false" customHeight="false" hidden="false" ht="15" outlineLevel="0" r="239">
      <c r="A239" s="25" t="n">
        <v>210</v>
      </c>
      <c r="B239" s="18" t="s">
        <v>250</v>
      </c>
      <c r="C239" s="19" t="n">
        <v>163.3</v>
      </c>
      <c r="D239" s="19" t="n">
        <v>0</v>
      </c>
      <c r="E239" s="19" t="n">
        <f aca="false">C239</f>
        <v>163.3</v>
      </c>
      <c r="F239" s="20" t="n">
        <f aca="false">E239*G239</f>
        <v>5650180</v>
      </c>
      <c r="G239" s="14" t="n">
        <v>34600</v>
      </c>
      <c r="H239" s="14" t="n">
        <v>0</v>
      </c>
      <c r="I239" s="14" t="n">
        <v>0</v>
      </c>
      <c r="J239" s="14" t="n">
        <v>0</v>
      </c>
      <c r="K239" s="14" t="n">
        <v>0</v>
      </c>
      <c r="L239" s="14" t="n">
        <v>0</v>
      </c>
      <c r="M239" s="14" t="n">
        <v>0</v>
      </c>
      <c r="N239" s="14" t="n">
        <v>0</v>
      </c>
      <c r="O239" s="14" t="n">
        <v>0</v>
      </c>
      <c r="P239" s="14" t="n">
        <v>0</v>
      </c>
      <c r="Q239" s="20" t="n">
        <f aca="false">F239</f>
        <v>5650180</v>
      </c>
      <c r="R239" s="14" t="n">
        <v>0</v>
      </c>
      <c r="S239" s="14" t="n">
        <v>34600</v>
      </c>
      <c r="T239" s="14" t="n">
        <v>25950</v>
      </c>
    </row>
    <row collapsed="false" customFormat="false" customHeight="false" hidden="false" ht="15" outlineLevel="0" r="240">
      <c r="A240" s="25" t="n">
        <v>211</v>
      </c>
      <c r="B240" s="18" t="s">
        <v>251</v>
      </c>
      <c r="C240" s="19" t="n">
        <v>79.04</v>
      </c>
      <c r="D240" s="19" t="n">
        <v>0</v>
      </c>
      <c r="E240" s="19" t="n">
        <f aca="false">C240</f>
        <v>79.04</v>
      </c>
      <c r="F240" s="20" t="n">
        <f aca="false">E240*G240</f>
        <v>2734784</v>
      </c>
      <c r="G240" s="14" t="n">
        <v>34600</v>
      </c>
      <c r="H240" s="14" t="n">
        <v>0</v>
      </c>
      <c r="I240" s="14" t="n">
        <v>0</v>
      </c>
      <c r="J240" s="14" t="n">
        <v>0</v>
      </c>
      <c r="K240" s="14" t="n">
        <v>0</v>
      </c>
      <c r="L240" s="14" t="n">
        <v>0</v>
      </c>
      <c r="M240" s="14" t="n">
        <v>0</v>
      </c>
      <c r="N240" s="14" t="n">
        <v>0</v>
      </c>
      <c r="O240" s="14" t="n">
        <v>0</v>
      </c>
      <c r="P240" s="14" t="n">
        <v>0</v>
      </c>
      <c r="Q240" s="20" t="n">
        <f aca="false">F240</f>
        <v>2734784</v>
      </c>
      <c r="R240" s="14" t="n">
        <v>0</v>
      </c>
      <c r="S240" s="14" t="n">
        <v>34600</v>
      </c>
      <c r="T240" s="14" t="n">
        <v>25950</v>
      </c>
    </row>
    <row collapsed="false" customFormat="false" customHeight="false" hidden="false" ht="15" outlineLevel="0" r="241">
      <c r="A241" s="25" t="n">
        <v>212</v>
      </c>
      <c r="B241" s="18" t="s">
        <v>252</v>
      </c>
      <c r="C241" s="19" t="n">
        <v>84</v>
      </c>
      <c r="D241" s="19" t="n">
        <v>0</v>
      </c>
      <c r="E241" s="19" t="n">
        <f aca="false">C241</f>
        <v>84</v>
      </c>
      <c r="F241" s="20" t="n">
        <f aca="false">E241*G241</f>
        <v>2906400</v>
      </c>
      <c r="G241" s="14" t="n">
        <v>34600</v>
      </c>
      <c r="H241" s="14" t="n">
        <v>0</v>
      </c>
      <c r="I241" s="14" t="n">
        <v>0</v>
      </c>
      <c r="J241" s="14" t="n">
        <v>0</v>
      </c>
      <c r="K241" s="14" t="n">
        <v>0</v>
      </c>
      <c r="L241" s="14" t="n">
        <v>0</v>
      </c>
      <c r="M241" s="14" t="n">
        <v>0</v>
      </c>
      <c r="N241" s="14" t="n">
        <v>0</v>
      </c>
      <c r="O241" s="14" t="n">
        <v>0</v>
      </c>
      <c r="P241" s="14" t="n">
        <v>0</v>
      </c>
      <c r="Q241" s="20" t="n">
        <f aca="false">F241</f>
        <v>2906400</v>
      </c>
      <c r="R241" s="14" t="n">
        <v>0</v>
      </c>
      <c r="S241" s="14" t="n">
        <v>34600</v>
      </c>
      <c r="T241" s="14" t="n">
        <v>25950</v>
      </c>
    </row>
    <row collapsed="false" customFormat="false" customHeight="false" hidden="false" ht="15" outlineLevel="0" r="242">
      <c r="A242" s="25" t="n">
        <v>213</v>
      </c>
      <c r="B242" s="18" t="s">
        <v>253</v>
      </c>
      <c r="C242" s="19" t="n">
        <v>306</v>
      </c>
      <c r="D242" s="19" t="n">
        <v>0</v>
      </c>
      <c r="E242" s="19" t="n">
        <f aca="false">C242</f>
        <v>306</v>
      </c>
      <c r="F242" s="20" t="n">
        <f aca="false">E242*G242</f>
        <v>10587600</v>
      </c>
      <c r="G242" s="14" t="n">
        <v>34600</v>
      </c>
      <c r="H242" s="14" t="n">
        <v>0</v>
      </c>
      <c r="I242" s="14" t="n">
        <v>0</v>
      </c>
      <c r="J242" s="14" t="n">
        <v>0</v>
      </c>
      <c r="K242" s="14" t="n">
        <v>0</v>
      </c>
      <c r="L242" s="14" t="n">
        <v>0</v>
      </c>
      <c r="M242" s="14" t="n">
        <v>0</v>
      </c>
      <c r="N242" s="14" t="n">
        <v>0</v>
      </c>
      <c r="O242" s="14" t="n">
        <v>0</v>
      </c>
      <c r="P242" s="14" t="n">
        <v>0</v>
      </c>
      <c r="Q242" s="20" t="n">
        <f aca="false">F242</f>
        <v>10587600</v>
      </c>
      <c r="R242" s="14" t="n">
        <v>0</v>
      </c>
      <c r="S242" s="14" t="n">
        <v>34600</v>
      </c>
      <c r="T242" s="14" t="n">
        <v>25950</v>
      </c>
    </row>
    <row collapsed="false" customFormat="false" customHeight="false" hidden="false" ht="15" outlineLevel="0" r="243">
      <c r="A243" s="25" t="n">
        <v>214</v>
      </c>
      <c r="B243" s="18" t="s">
        <v>254</v>
      </c>
      <c r="C243" s="19" t="n">
        <v>282.6</v>
      </c>
      <c r="D243" s="19" t="n">
        <v>0</v>
      </c>
      <c r="E243" s="19" t="n">
        <f aca="false">C243</f>
        <v>282.6</v>
      </c>
      <c r="F243" s="20" t="n">
        <f aca="false">E243*G243</f>
        <v>9777960</v>
      </c>
      <c r="G243" s="14" t="n">
        <v>34600</v>
      </c>
      <c r="H243" s="14" t="n">
        <v>0</v>
      </c>
      <c r="I243" s="14" t="n">
        <v>0</v>
      </c>
      <c r="J243" s="14" t="n">
        <v>0</v>
      </c>
      <c r="K243" s="14" t="n">
        <v>0</v>
      </c>
      <c r="L243" s="14" t="n">
        <v>0</v>
      </c>
      <c r="M243" s="14" t="n">
        <v>0</v>
      </c>
      <c r="N243" s="14" t="n">
        <v>0</v>
      </c>
      <c r="O243" s="14" t="n">
        <v>0</v>
      </c>
      <c r="P243" s="14" t="n">
        <v>0</v>
      </c>
      <c r="Q243" s="20" t="n">
        <f aca="false">F243</f>
        <v>9777960</v>
      </c>
      <c r="R243" s="14" t="n">
        <v>0</v>
      </c>
      <c r="S243" s="14" t="n">
        <v>34600</v>
      </c>
      <c r="T243" s="14" t="n">
        <v>25950</v>
      </c>
    </row>
    <row collapsed="false" customFormat="false" customHeight="false" hidden="false" ht="15" outlineLevel="0" r="244">
      <c r="A244" s="25" t="n">
        <v>215</v>
      </c>
      <c r="B244" s="18" t="s">
        <v>255</v>
      </c>
      <c r="C244" s="19" t="n">
        <v>211.3</v>
      </c>
      <c r="D244" s="19" t="n">
        <v>0</v>
      </c>
      <c r="E244" s="19" t="n">
        <f aca="false">C244</f>
        <v>211.3</v>
      </c>
      <c r="F244" s="20" t="n">
        <f aca="false">E244*G244</f>
        <v>7310980</v>
      </c>
      <c r="G244" s="14" t="n">
        <v>34600</v>
      </c>
      <c r="H244" s="14" t="n">
        <v>0</v>
      </c>
      <c r="I244" s="14" t="n">
        <v>0</v>
      </c>
      <c r="J244" s="14" t="n">
        <v>0</v>
      </c>
      <c r="K244" s="14" t="n">
        <v>0</v>
      </c>
      <c r="L244" s="14" t="n">
        <v>0</v>
      </c>
      <c r="M244" s="14" t="n">
        <v>0</v>
      </c>
      <c r="N244" s="14" t="n">
        <v>0</v>
      </c>
      <c r="O244" s="14" t="n">
        <v>0</v>
      </c>
      <c r="P244" s="14" t="n">
        <v>0</v>
      </c>
      <c r="Q244" s="20" t="n">
        <f aca="false">F244</f>
        <v>7310980</v>
      </c>
      <c r="R244" s="14" t="n">
        <v>0</v>
      </c>
      <c r="S244" s="14" t="n">
        <v>34600</v>
      </c>
      <c r="T244" s="14" t="n">
        <v>25950</v>
      </c>
    </row>
    <row collapsed="false" customFormat="false" customHeight="false" hidden="false" ht="15" outlineLevel="0" r="245">
      <c r="A245" s="25" t="n">
        <v>216</v>
      </c>
      <c r="B245" s="18" t="s">
        <v>256</v>
      </c>
      <c r="C245" s="19" t="n">
        <v>201.9</v>
      </c>
      <c r="D245" s="19" t="n">
        <v>0</v>
      </c>
      <c r="E245" s="19" t="n">
        <f aca="false">C245</f>
        <v>201.9</v>
      </c>
      <c r="F245" s="20" t="n">
        <f aca="false">E245*G245</f>
        <v>6985740</v>
      </c>
      <c r="G245" s="14" t="n">
        <v>34600</v>
      </c>
      <c r="H245" s="14" t="n">
        <v>0</v>
      </c>
      <c r="I245" s="14" t="n">
        <v>0</v>
      </c>
      <c r="J245" s="14" t="n">
        <v>0</v>
      </c>
      <c r="K245" s="14" t="n">
        <v>0</v>
      </c>
      <c r="L245" s="14" t="n">
        <v>0</v>
      </c>
      <c r="M245" s="14" t="n">
        <v>0</v>
      </c>
      <c r="N245" s="14" t="n">
        <v>0</v>
      </c>
      <c r="O245" s="14" t="n">
        <v>0</v>
      </c>
      <c r="P245" s="14" t="n">
        <v>0</v>
      </c>
      <c r="Q245" s="20" t="n">
        <f aca="false">F245</f>
        <v>6985740</v>
      </c>
      <c r="R245" s="14" t="n">
        <v>0</v>
      </c>
      <c r="S245" s="14" t="n">
        <v>34600</v>
      </c>
      <c r="T245" s="14" t="n">
        <v>25950</v>
      </c>
    </row>
    <row collapsed="false" customFormat="false" customHeight="false" hidden="false" ht="15" outlineLevel="0" r="246">
      <c r="A246" s="25" t="n">
        <v>217</v>
      </c>
      <c r="B246" s="18" t="s">
        <v>257</v>
      </c>
      <c r="C246" s="19" t="n">
        <f aca="false">319.3+D246</f>
        <v>499.4</v>
      </c>
      <c r="D246" s="19" t="n">
        <v>180.1</v>
      </c>
      <c r="E246" s="19" t="n">
        <f aca="false">C246</f>
        <v>499.4</v>
      </c>
      <c r="F246" s="20" t="n">
        <f aca="false">E246*G246</f>
        <v>17279240</v>
      </c>
      <c r="G246" s="14" t="n">
        <v>34600</v>
      </c>
      <c r="H246" s="14" t="n">
        <v>0</v>
      </c>
      <c r="I246" s="14" t="n">
        <v>0</v>
      </c>
      <c r="J246" s="14" t="n">
        <v>0</v>
      </c>
      <c r="K246" s="14" t="n">
        <v>0</v>
      </c>
      <c r="L246" s="14" t="n">
        <v>0</v>
      </c>
      <c r="M246" s="14" t="n">
        <v>0</v>
      </c>
      <c r="N246" s="14" t="n">
        <v>0</v>
      </c>
      <c r="O246" s="14" t="n">
        <v>0</v>
      </c>
      <c r="P246" s="14" t="n">
        <v>0</v>
      </c>
      <c r="Q246" s="20" t="n">
        <f aca="false">F246</f>
        <v>17279240</v>
      </c>
      <c r="R246" s="14" t="n">
        <v>0</v>
      </c>
      <c r="S246" s="14" t="n">
        <v>34600</v>
      </c>
      <c r="T246" s="14" t="n">
        <v>25950</v>
      </c>
    </row>
    <row collapsed="false" customFormat="false" customHeight="false" hidden="false" ht="15" outlineLevel="0" r="247">
      <c r="A247" s="25" t="n">
        <v>218</v>
      </c>
      <c r="B247" s="18" t="s">
        <v>258</v>
      </c>
      <c r="C247" s="19" t="n">
        <v>144.6</v>
      </c>
      <c r="D247" s="19" t="n">
        <v>0</v>
      </c>
      <c r="E247" s="19" t="n">
        <f aca="false">C247</f>
        <v>144.6</v>
      </c>
      <c r="F247" s="20" t="n">
        <f aca="false">E247*G247</f>
        <v>5003160</v>
      </c>
      <c r="G247" s="14" t="n">
        <v>34600</v>
      </c>
      <c r="H247" s="14" t="n">
        <v>0</v>
      </c>
      <c r="I247" s="14" t="n">
        <v>0</v>
      </c>
      <c r="J247" s="14" t="n">
        <v>0</v>
      </c>
      <c r="K247" s="14" t="n">
        <v>0</v>
      </c>
      <c r="L247" s="14" t="n">
        <v>0</v>
      </c>
      <c r="M247" s="14" t="n">
        <v>0</v>
      </c>
      <c r="N247" s="14" t="n">
        <v>0</v>
      </c>
      <c r="O247" s="14" t="n">
        <v>0</v>
      </c>
      <c r="P247" s="14" t="n">
        <v>0</v>
      </c>
      <c r="Q247" s="20" t="n">
        <f aca="false">F247</f>
        <v>5003160</v>
      </c>
      <c r="R247" s="14" t="n">
        <v>0</v>
      </c>
      <c r="S247" s="14" t="n">
        <v>34600</v>
      </c>
      <c r="T247" s="14" t="n">
        <v>25950</v>
      </c>
    </row>
    <row collapsed="false" customFormat="false" customHeight="false" hidden="false" ht="15" outlineLevel="0" r="248">
      <c r="A248" s="25" t="n">
        <v>219</v>
      </c>
      <c r="B248" s="18" t="s">
        <v>259</v>
      </c>
      <c r="C248" s="19" t="n">
        <v>86.7</v>
      </c>
      <c r="D248" s="19" t="n">
        <v>0</v>
      </c>
      <c r="E248" s="19" t="n">
        <f aca="false">C248</f>
        <v>86.7</v>
      </c>
      <c r="F248" s="20" t="n">
        <f aca="false">E248*G248</f>
        <v>2999820</v>
      </c>
      <c r="G248" s="14" t="n">
        <v>34600</v>
      </c>
      <c r="H248" s="14" t="n">
        <v>0</v>
      </c>
      <c r="I248" s="14" t="n">
        <v>0</v>
      </c>
      <c r="J248" s="14" t="n">
        <v>0</v>
      </c>
      <c r="K248" s="14" t="n">
        <v>0</v>
      </c>
      <c r="L248" s="14" t="n">
        <v>0</v>
      </c>
      <c r="M248" s="14" t="n">
        <v>0</v>
      </c>
      <c r="N248" s="14" t="n">
        <v>0</v>
      </c>
      <c r="O248" s="14" t="n">
        <v>0</v>
      </c>
      <c r="P248" s="14" t="n">
        <v>0</v>
      </c>
      <c r="Q248" s="20" t="n">
        <f aca="false">F248</f>
        <v>2999820</v>
      </c>
      <c r="R248" s="14" t="n">
        <v>0</v>
      </c>
      <c r="S248" s="14" t="n">
        <v>34600</v>
      </c>
      <c r="T248" s="14" t="n">
        <v>25950</v>
      </c>
    </row>
    <row collapsed="false" customFormat="true" customHeight="true" hidden="false" ht="15" outlineLevel="0" r="249" s="15">
      <c r="A249" s="16" t="s">
        <v>260</v>
      </c>
      <c r="B249" s="16"/>
      <c r="C249" s="12" t="n">
        <f aca="false">SUM(C250:C251)</f>
        <v>788.2</v>
      </c>
      <c r="D249" s="12" t="n">
        <f aca="false">SUM(D250:D251)</f>
        <v>53</v>
      </c>
      <c r="E249" s="12" t="n">
        <f aca="false">C249</f>
        <v>788.2</v>
      </c>
      <c r="F249" s="13" t="n">
        <f aca="false">SUM(F250:F251)</f>
        <v>27271720</v>
      </c>
      <c r="G249" s="14" t="n">
        <v>34600</v>
      </c>
      <c r="H249" s="14" t="n">
        <v>0</v>
      </c>
      <c r="I249" s="14" t="n">
        <v>0</v>
      </c>
      <c r="J249" s="14" t="n">
        <v>0</v>
      </c>
      <c r="K249" s="14" t="n">
        <v>0</v>
      </c>
      <c r="L249" s="14" t="n">
        <v>0</v>
      </c>
      <c r="M249" s="14" t="n">
        <v>0</v>
      </c>
      <c r="N249" s="14" t="n">
        <v>0</v>
      </c>
      <c r="O249" s="14" t="n">
        <v>0</v>
      </c>
      <c r="P249" s="14" t="n">
        <v>0</v>
      </c>
      <c r="Q249" s="13" t="n">
        <f aca="false">F249</f>
        <v>27271720</v>
      </c>
      <c r="R249" s="14" t="n">
        <v>0</v>
      </c>
      <c r="S249" s="14" t="n">
        <v>34600</v>
      </c>
      <c r="T249" s="14" t="n">
        <v>25950</v>
      </c>
    </row>
    <row collapsed="false" customFormat="false" customHeight="false" hidden="false" ht="15" outlineLevel="0" r="250">
      <c r="A250" s="25" t="n">
        <v>220</v>
      </c>
      <c r="B250" s="18" t="s">
        <v>261</v>
      </c>
      <c r="C250" s="19" t="n">
        <f aca="false">483.2+D250</f>
        <v>536.2</v>
      </c>
      <c r="D250" s="19" t="n">
        <v>53</v>
      </c>
      <c r="E250" s="19" t="n">
        <f aca="false">C250</f>
        <v>536.2</v>
      </c>
      <c r="F250" s="20" t="n">
        <f aca="false">E250*G250</f>
        <v>18552520</v>
      </c>
      <c r="G250" s="14" t="n">
        <v>34600</v>
      </c>
      <c r="H250" s="14" t="n">
        <v>0</v>
      </c>
      <c r="I250" s="14" t="n">
        <v>0</v>
      </c>
      <c r="J250" s="14" t="n">
        <v>0</v>
      </c>
      <c r="K250" s="14" t="n">
        <v>0</v>
      </c>
      <c r="L250" s="14" t="n">
        <v>0</v>
      </c>
      <c r="M250" s="14" t="n">
        <v>0</v>
      </c>
      <c r="N250" s="14" t="n">
        <v>0</v>
      </c>
      <c r="O250" s="14" t="n">
        <v>0</v>
      </c>
      <c r="P250" s="14" t="n">
        <v>0</v>
      </c>
      <c r="Q250" s="20" t="n">
        <f aca="false">F250</f>
        <v>18552520</v>
      </c>
      <c r="R250" s="14" t="n">
        <v>0</v>
      </c>
      <c r="S250" s="14" t="n">
        <v>34600</v>
      </c>
      <c r="T250" s="14" t="n">
        <v>25950</v>
      </c>
    </row>
    <row collapsed="false" customFormat="false" customHeight="false" hidden="false" ht="15" outlineLevel="0" r="251">
      <c r="A251" s="25" t="n">
        <v>221</v>
      </c>
      <c r="B251" s="18" t="s">
        <v>262</v>
      </c>
      <c r="C251" s="19" t="n">
        <v>252</v>
      </c>
      <c r="D251" s="19" t="n">
        <v>0</v>
      </c>
      <c r="E251" s="19" t="n">
        <f aca="false">C251</f>
        <v>252</v>
      </c>
      <c r="F251" s="20" t="n">
        <f aca="false">E251*G251</f>
        <v>8719200</v>
      </c>
      <c r="G251" s="14" t="n">
        <v>34600</v>
      </c>
      <c r="H251" s="14" t="n">
        <v>0</v>
      </c>
      <c r="I251" s="14" t="n">
        <v>0</v>
      </c>
      <c r="J251" s="14" t="n">
        <v>0</v>
      </c>
      <c r="K251" s="14" t="n">
        <v>0</v>
      </c>
      <c r="L251" s="14" t="n">
        <v>0</v>
      </c>
      <c r="M251" s="14" t="n">
        <v>0</v>
      </c>
      <c r="N251" s="14" t="n">
        <v>0</v>
      </c>
      <c r="O251" s="14" t="n">
        <v>0</v>
      </c>
      <c r="P251" s="14" t="n">
        <v>0</v>
      </c>
      <c r="Q251" s="20" t="n">
        <f aca="false">F251</f>
        <v>8719200</v>
      </c>
      <c r="R251" s="14" t="n">
        <v>0</v>
      </c>
      <c r="S251" s="14" t="n">
        <v>34600</v>
      </c>
      <c r="T251" s="14" t="n">
        <v>25950</v>
      </c>
    </row>
    <row collapsed="false" customFormat="true" customHeight="true" hidden="false" ht="15" outlineLevel="0" r="252" s="15">
      <c r="A252" s="16" t="s">
        <v>263</v>
      </c>
      <c r="B252" s="16"/>
      <c r="C252" s="12" t="n">
        <f aca="false">C253+C271+C287+C317+C349+C377+C427+C439+C443+C457+C478+C494</f>
        <v>41813.16</v>
      </c>
      <c r="D252" s="12" t="n">
        <f aca="false">D253+D271+D287+D317+D349+D377+D427+D439+D443+D457+D478+D494</f>
        <v>9566.76</v>
      </c>
      <c r="E252" s="12" t="n">
        <f aca="false">C252</f>
        <v>41813.16</v>
      </c>
      <c r="F252" s="13" t="n">
        <f aca="false">F253+F271+F287+F317+F349+F377+F427+F439+F443+F457+F478+F494</f>
        <v>1446735336</v>
      </c>
      <c r="G252" s="14" t="n">
        <v>34600</v>
      </c>
      <c r="H252" s="14" t="n">
        <v>0</v>
      </c>
      <c r="I252" s="14" t="n">
        <v>0</v>
      </c>
      <c r="J252" s="14" t="n">
        <v>0</v>
      </c>
      <c r="K252" s="14" t="n">
        <v>0</v>
      </c>
      <c r="L252" s="14" t="n">
        <v>0</v>
      </c>
      <c r="M252" s="14" t="n">
        <v>0</v>
      </c>
      <c r="N252" s="14" t="n">
        <v>0</v>
      </c>
      <c r="O252" s="14" t="n">
        <v>0</v>
      </c>
      <c r="P252" s="14" t="n">
        <v>0</v>
      </c>
      <c r="Q252" s="13" t="n">
        <f aca="false">F252</f>
        <v>1446735336</v>
      </c>
      <c r="R252" s="14" t="n">
        <v>0</v>
      </c>
      <c r="S252" s="14" t="n">
        <v>34600</v>
      </c>
      <c r="T252" s="14" t="n">
        <v>25950</v>
      </c>
    </row>
    <row collapsed="false" customFormat="true" customHeight="true" hidden="false" ht="15" outlineLevel="0" r="253" s="15">
      <c r="A253" s="16" t="s">
        <v>28</v>
      </c>
      <c r="B253" s="16"/>
      <c r="C253" s="12" t="n">
        <f aca="false">SUM(C254:C270)</f>
        <v>6505.86</v>
      </c>
      <c r="D253" s="12" t="n">
        <f aca="false">SUM(D254:D270)</f>
        <v>2549.1</v>
      </c>
      <c r="E253" s="12" t="n">
        <f aca="false">C253</f>
        <v>6505.86</v>
      </c>
      <c r="F253" s="13" t="n">
        <f aca="false">SUM(F254:F270)</f>
        <v>225102756</v>
      </c>
      <c r="G253" s="14" t="n">
        <v>34600</v>
      </c>
      <c r="H253" s="14" t="n">
        <v>0</v>
      </c>
      <c r="I253" s="14" t="n">
        <v>0</v>
      </c>
      <c r="J253" s="14" t="n">
        <v>0</v>
      </c>
      <c r="K253" s="14" t="n">
        <v>0</v>
      </c>
      <c r="L253" s="14" t="n">
        <v>0</v>
      </c>
      <c r="M253" s="14" t="n">
        <v>0</v>
      </c>
      <c r="N253" s="14" t="n">
        <v>0</v>
      </c>
      <c r="O253" s="14" t="n">
        <v>0</v>
      </c>
      <c r="P253" s="14" t="n">
        <v>0</v>
      </c>
      <c r="Q253" s="13" t="n">
        <f aca="false">F253</f>
        <v>225102756</v>
      </c>
      <c r="R253" s="14" t="n">
        <v>0</v>
      </c>
      <c r="S253" s="14" t="n">
        <v>34600</v>
      </c>
      <c r="T253" s="14" t="n">
        <v>25950</v>
      </c>
    </row>
    <row collapsed="false" customFormat="false" customHeight="false" hidden="false" ht="15" outlineLevel="0" r="254">
      <c r="A254" s="25" t="n">
        <v>1</v>
      </c>
      <c r="B254" s="18" t="s">
        <v>264</v>
      </c>
      <c r="C254" s="19" t="n">
        <f aca="false">57.2+D254</f>
        <v>383.2</v>
      </c>
      <c r="D254" s="19" t="n">
        <v>326</v>
      </c>
      <c r="E254" s="19" t="n">
        <f aca="false">C254</f>
        <v>383.2</v>
      </c>
      <c r="F254" s="20" t="n">
        <f aca="false">E254*G254</f>
        <v>13258720</v>
      </c>
      <c r="G254" s="14" t="n">
        <v>34600</v>
      </c>
      <c r="H254" s="14" t="n">
        <v>0</v>
      </c>
      <c r="I254" s="14" t="n">
        <v>0</v>
      </c>
      <c r="J254" s="14" t="n">
        <v>0</v>
      </c>
      <c r="K254" s="14" t="n">
        <v>0</v>
      </c>
      <c r="L254" s="14" t="n">
        <v>0</v>
      </c>
      <c r="M254" s="14" t="n">
        <v>0</v>
      </c>
      <c r="N254" s="14" t="n">
        <v>0</v>
      </c>
      <c r="O254" s="14" t="n">
        <v>0</v>
      </c>
      <c r="P254" s="14" t="n">
        <v>0</v>
      </c>
      <c r="Q254" s="20" t="n">
        <f aca="false">F254</f>
        <v>13258720</v>
      </c>
      <c r="R254" s="14" t="n">
        <v>0</v>
      </c>
      <c r="S254" s="14" t="n">
        <v>34600</v>
      </c>
      <c r="T254" s="14" t="n">
        <v>25950</v>
      </c>
    </row>
    <row collapsed="false" customFormat="false" customHeight="false" hidden="false" ht="15" outlineLevel="0" r="255">
      <c r="A255" s="25" t="n">
        <v>2</v>
      </c>
      <c r="B255" s="32" t="s">
        <v>265</v>
      </c>
      <c r="C255" s="19" t="n">
        <f aca="false">149.3+D255</f>
        <v>149.3</v>
      </c>
      <c r="D255" s="19" t="n">
        <v>0</v>
      </c>
      <c r="E255" s="19" t="n">
        <f aca="false">C255</f>
        <v>149.3</v>
      </c>
      <c r="F255" s="20" t="n">
        <f aca="false">E255*G255</f>
        <v>5165780</v>
      </c>
      <c r="G255" s="14" t="n">
        <v>34600</v>
      </c>
      <c r="H255" s="14" t="n">
        <v>0</v>
      </c>
      <c r="I255" s="14" t="n">
        <v>0</v>
      </c>
      <c r="J255" s="14" t="n">
        <v>0</v>
      </c>
      <c r="K255" s="14" t="n">
        <v>0</v>
      </c>
      <c r="L255" s="14" t="n">
        <v>0</v>
      </c>
      <c r="M255" s="14" t="n">
        <v>0</v>
      </c>
      <c r="N255" s="14" t="n">
        <v>0</v>
      </c>
      <c r="O255" s="14" t="n">
        <v>0</v>
      </c>
      <c r="P255" s="14" t="n">
        <v>0</v>
      </c>
      <c r="Q255" s="20" t="n">
        <f aca="false">F255</f>
        <v>5165780</v>
      </c>
      <c r="R255" s="14" t="n">
        <v>0</v>
      </c>
      <c r="S255" s="14" t="n">
        <v>34600</v>
      </c>
      <c r="T255" s="14" t="n">
        <v>25950</v>
      </c>
    </row>
    <row collapsed="false" customFormat="false" customHeight="false" hidden="false" ht="15" outlineLevel="0" r="256">
      <c r="A256" s="25" t="n">
        <v>3</v>
      </c>
      <c r="B256" s="18" t="s">
        <v>266</v>
      </c>
      <c r="C256" s="19" t="n">
        <f aca="false">441.7+D256</f>
        <v>831.3</v>
      </c>
      <c r="D256" s="19" t="n">
        <v>389.6</v>
      </c>
      <c r="E256" s="19" t="n">
        <f aca="false">C256</f>
        <v>831.3</v>
      </c>
      <c r="F256" s="20" t="n">
        <f aca="false">E256*G256</f>
        <v>28762980</v>
      </c>
      <c r="G256" s="14" t="n">
        <v>34600</v>
      </c>
      <c r="H256" s="14" t="n">
        <v>0</v>
      </c>
      <c r="I256" s="14" t="n">
        <v>0</v>
      </c>
      <c r="J256" s="14" t="n">
        <v>0</v>
      </c>
      <c r="K256" s="14" t="n">
        <v>0</v>
      </c>
      <c r="L256" s="14" t="n">
        <v>0</v>
      </c>
      <c r="M256" s="14" t="n">
        <v>0</v>
      </c>
      <c r="N256" s="14" t="n">
        <v>0</v>
      </c>
      <c r="O256" s="14" t="n">
        <v>0</v>
      </c>
      <c r="P256" s="14" t="n">
        <v>0</v>
      </c>
      <c r="Q256" s="20" t="n">
        <f aca="false">F256</f>
        <v>28762980</v>
      </c>
      <c r="R256" s="14" t="n">
        <v>0</v>
      </c>
      <c r="S256" s="14" t="n">
        <v>34600</v>
      </c>
      <c r="T256" s="14" t="n">
        <v>25950</v>
      </c>
    </row>
    <row collapsed="false" customFormat="false" customHeight="false" hidden="false" ht="15" outlineLevel="0" r="257">
      <c r="A257" s="25" t="n">
        <v>4</v>
      </c>
      <c r="B257" s="18" t="s">
        <v>267</v>
      </c>
      <c r="C257" s="19" t="n">
        <f aca="false">113.4+D257</f>
        <v>187.7</v>
      </c>
      <c r="D257" s="19" t="n">
        <v>74.3</v>
      </c>
      <c r="E257" s="19" t="n">
        <f aca="false">C257</f>
        <v>187.7</v>
      </c>
      <c r="F257" s="20" t="n">
        <f aca="false">E257*G257</f>
        <v>6494420</v>
      </c>
      <c r="G257" s="14" t="n">
        <v>34600</v>
      </c>
      <c r="H257" s="14" t="n">
        <v>0</v>
      </c>
      <c r="I257" s="14" t="n">
        <v>0</v>
      </c>
      <c r="J257" s="14" t="n">
        <v>0</v>
      </c>
      <c r="K257" s="14" t="n">
        <v>0</v>
      </c>
      <c r="L257" s="14" t="n">
        <v>0</v>
      </c>
      <c r="M257" s="14" t="n">
        <v>0</v>
      </c>
      <c r="N257" s="14" t="n">
        <v>0</v>
      </c>
      <c r="O257" s="14" t="n">
        <v>0</v>
      </c>
      <c r="P257" s="14" t="n">
        <v>0</v>
      </c>
      <c r="Q257" s="20" t="n">
        <f aca="false">F257</f>
        <v>6494420</v>
      </c>
      <c r="R257" s="14" t="n">
        <v>0</v>
      </c>
      <c r="S257" s="14" t="n">
        <v>34600</v>
      </c>
      <c r="T257" s="14" t="n">
        <v>25950</v>
      </c>
    </row>
    <row collapsed="false" customFormat="false" customHeight="false" hidden="false" ht="15" outlineLevel="0" r="258">
      <c r="A258" s="25" t="n">
        <v>5</v>
      </c>
      <c r="B258" s="18" t="s">
        <v>268</v>
      </c>
      <c r="C258" s="19" t="n">
        <f aca="false">422.7+D258</f>
        <v>744.2</v>
      </c>
      <c r="D258" s="19" t="n">
        <v>321.5</v>
      </c>
      <c r="E258" s="19" t="n">
        <f aca="false">C258</f>
        <v>744.2</v>
      </c>
      <c r="F258" s="20" t="n">
        <f aca="false">E258*G258</f>
        <v>25749320</v>
      </c>
      <c r="G258" s="14" t="n">
        <v>34600</v>
      </c>
      <c r="H258" s="14" t="n">
        <v>0</v>
      </c>
      <c r="I258" s="14" t="n">
        <v>0</v>
      </c>
      <c r="J258" s="14" t="n">
        <v>0</v>
      </c>
      <c r="K258" s="14" t="n">
        <v>0</v>
      </c>
      <c r="L258" s="14" t="n">
        <v>0</v>
      </c>
      <c r="M258" s="14" t="n">
        <v>0</v>
      </c>
      <c r="N258" s="14" t="n">
        <v>0</v>
      </c>
      <c r="O258" s="14" t="n">
        <v>0</v>
      </c>
      <c r="P258" s="14" t="n">
        <v>0</v>
      </c>
      <c r="Q258" s="20" t="n">
        <f aca="false">F258</f>
        <v>25749320</v>
      </c>
      <c r="R258" s="14" t="n">
        <v>0</v>
      </c>
      <c r="S258" s="14" t="n">
        <v>34600</v>
      </c>
      <c r="T258" s="14" t="n">
        <v>25950</v>
      </c>
    </row>
    <row collapsed="false" customFormat="false" customHeight="false" hidden="false" ht="15" outlineLevel="0" r="259">
      <c r="A259" s="25" t="n">
        <v>6</v>
      </c>
      <c r="B259" s="23" t="s">
        <v>269</v>
      </c>
      <c r="C259" s="19" t="n">
        <f aca="false">86+D259</f>
        <v>184.2</v>
      </c>
      <c r="D259" s="19" t="n">
        <v>98.2</v>
      </c>
      <c r="E259" s="19" t="n">
        <f aca="false">C259</f>
        <v>184.2</v>
      </c>
      <c r="F259" s="20" t="n">
        <f aca="false">E259*G259</f>
        <v>6373320</v>
      </c>
      <c r="G259" s="14" t="n">
        <v>34600</v>
      </c>
      <c r="H259" s="14" t="n">
        <v>0</v>
      </c>
      <c r="I259" s="14" t="n">
        <v>0</v>
      </c>
      <c r="J259" s="14" t="n">
        <v>0</v>
      </c>
      <c r="K259" s="14" t="n">
        <v>0</v>
      </c>
      <c r="L259" s="14" t="n">
        <v>0</v>
      </c>
      <c r="M259" s="14" t="n">
        <v>0</v>
      </c>
      <c r="N259" s="14" t="n">
        <v>0</v>
      </c>
      <c r="O259" s="14" t="n">
        <v>0</v>
      </c>
      <c r="P259" s="14" t="n">
        <v>0</v>
      </c>
      <c r="Q259" s="20" t="n">
        <f aca="false">F259</f>
        <v>6373320</v>
      </c>
      <c r="R259" s="14" t="n">
        <v>0</v>
      </c>
      <c r="S259" s="14" t="n">
        <v>34600</v>
      </c>
      <c r="T259" s="14" t="n">
        <v>25950</v>
      </c>
    </row>
    <row collapsed="false" customFormat="false" customHeight="false" hidden="false" ht="15" outlineLevel="0" r="260">
      <c r="A260" s="25" t="n">
        <v>7</v>
      </c>
      <c r="B260" s="18" t="s">
        <v>270</v>
      </c>
      <c r="C260" s="19" t="n">
        <f aca="false">300.1+D260</f>
        <v>329</v>
      </c>
      <c r="D260" s="19" t="n">
        <v>28.9</v>
      </c>
      <c r="E260" s="19" t="n">
        <f aca="false">C260</f>
        <v>329</v>
      </c>
      <c r="F260" s="20" t="n">
        <f aca="false">E260*G260</f>
        <v>11383400</v>
      </c>
      <c r="G260" s="14" t="n">
        <v>34600</v>
      </c>
      <c r="H260" s="14" t="n">
        <v>0</v>
      </c>
      <c r="I260" s="14" t="n">
        <v>0</v>
      </c>
      <c r="J260" s="14" t="n">
        <v>0</v>
      </c>
      <c r="K260" s="14" t="n">
        <v>0</v>
      </c>
      <c r="L260" s="14" t="n">
        <v>0</v>
      </c>
      <c r="M260" s="14" t="n">
        <v>0</v>
      </c>
      <c r="N260" s="14" t="n">
        <v>0</v>
      </c>
      <c r="O260" s="14" t="n">
        <v>0</v>
      </c>
      <c r="P260" s="14" t="n">
        <v>0</v>
      </c>
      <c r="Q260" s="20" t="n">
        <f aca="false">F260</f>
        <v>11383400</v>
      </c>
      <c r="R260" s="14" t="n">
        <v>0</v>
      </c>
      <c r="S260" s="14" t="n">
        <v>34600</v>
      </c>
      <c r="T260" s="14" t="n">
        <v>25950</v>
      </c>
    </row>
    <row collapsed="false" customFormat="false" customHeight="false" hidden="false" ht="15" outlineLevel="0" r="261">
      <c r="A261" s="25" t="n">
        <v>8</v>
      </c>
      <c r="B261" s="18" t="s">
        <v>271</v>
      </c>
      <c r="C261" s="19" t="n">
        <f aca="false">522.7+D261</f>
        <v>654.3</v>
      </c>
      <c r="D261" s="19" t="n">
        <v>131.6</v>
      </c>
      <c r="E261" s="19" t="n">
        <f aca="false">C261</f>
        <v>654.3</v>
      </c>
      <c r="F261" s="20" t="n">
        <f aca="false">E261*G261</f>
        <v>22638780</v>
      </c>
      <c r="G261" s="14" t="n">
        <v>34600</v>
      </c>
      <c r="H261" s="14" t="n">
        <v>0</v>
      </c>
      <c r="I261" s="14" t="n">
        <v>0</v>
      </c>
      <c r="J261" s="14" t="n">
        <v>0</v>
      </c>
      <c r="K261" s="14" t="n">
        <v>0</v>
      </c>
      <c r="L261" s="14" t="n">
        <v>0</v>
      </c>
      <c r="M261" s="14" t="n">
        <v>0</v>
      </c>
      <c r="N261" s="14" t="n">
        <v>0</v>
      </c>
      <c r="O261" s="14" t="n">
        <v>0</v>
      </c>
      <c r="P261" s="14" t="n">
        <v>0</v>
      </c>
      <c r="Q261" s="20" t="n">
        <f aca="false">F261</f>
        <v>22638780</v>
      </c>
      <c r="R261" s="14" t="n">
        <v>0</v>
      </c>
      <c r="S261" s="14" t="n">
        <v>34600</v>
      </c>
      <c r="T261" s="14" t="n">
        <v>25950</v>
      </c>
    </row>
    <row collapsed="false" customFormat="false" customHeight="false" hidden="false" ht="15" outlineLevel="0" r="262">
      <c r="A262" s="25" t="n">
        <v>9</v>
      </c>
      <c r="B262" s="18" t="s">
        <v>272</v>
      </c>
      <c r="C262" s="19" t="n">
        <f aca="false">197.87+D262</f>
        <v>439.97</v>
      </c>
      <c r="D262" s="19" t="n">
        <v>242.1</v>
      </c>
      <c r="E262" s="19" t="n">
        <f aca="false">C262</f>
        <v>439.97</v>
      </c>
      <c r="F262" s="20" t="n">
        <f aca="false">E262*G262</f>
        <v>15222962</v>
      </c>
      <c r="G262" s="14" t="n">
        <v>34600</v>
      </c>
      <c r="H262" s="14" t="n">
        <v>0</v>
      </c>
      <c r="I262" s="14" t="n">
        <v>0</v>
      </c>
      <c r="J262" s="14" t="n">
        <v>0</v>
      </c>
      <c r="K262" s="14" t="n">
        <v>0</v>
      </c>
      <c r="L262" s="14" t="n">
        <v>0</v>
      </c>
      <c r="M262" s="14" t="n">
        <v>0</v>
      </c>
      <c r="N262" s="14" t="n">
        <v>0</v>
      </c>
      <c r="O262" s="14" t="n">
        <v>0</v>
      </c>
      <c r="P262" s="14" t="n">
        <v>0</v>
      </c>
      <c r="Q262" s="20" t="n">
        <f aca="false">F262</f>
        <v>15222962</v>
      </c>
      <c r="R262" s="14" t="n">
        <v>0</v>
      </c>
      <c r="S262" s="14" t="n">
        <v>34600</v>
      </c>
      <c r="T262" s="14" t="n">
        <v>25950</v>
      </c>
    </row>
    <row collapsed="false" customFormat="false" customHeight="false" hidden="false" ht="14.9" outlineLevel="0" r="263">
      <c r="A263" s="25" t="n">
        <v>10</v>
      </c>
      <c r="B263" s="18" t="s">
        <v>273</v>
      </c>
      <c r="C263" s="19" t="n">
        <f aca="false">92.8+D263</f>
        <v>121.5</v>
      </c>
      <c r="D263" s="19" t="n">
        <v>28.7</v>
      </c>
      <c r="E263" s="19" t="n">
        <f aca="false">C263</f>
        <v>121.5</v>
      </c>
      <c r="F263" s="20" t="n">
        <f aca="false">E263*G263</f>
        <v>4203900</v>
      </c>
      <c r="G263" s="14" t="n">
        <v>34600</v>
      </c>
      <c r="H263" s="14" t="n">
        <v>0</v>
      </c>
      <c r="I263" s="14" t="n">
        <v>0</v>
      </c>
      <c r="J263" s="14" t="n">
        <v>0</v>
      </c>
      <c r="K263" s="14" t="n">
        <v>0</v>
      </c>
      <c r="L263" s="14" t="n">
        <v>0</v>
      </c>
      <c r="M263" s="14" t="n">
        <v>0</v>
      </c>
      <c r="N263" s="14" t="n">
        <v>0</v>
      </c>
      <c r="O263" s="14" t="n">
        <v>0</v>
      </c>
      <c r="P263" s="14" t="n">
        <v>0</v>
      </c>
      <c r="Q263" s="20" t="n">
        <f aca="false">F263</f>
        <v>4203900</v>
      </c>
      <c r="R263" s="14" t="n">
        <v>0</v>
      </c>
      <c r="S263" s="14" t="n">
        <v>34600</v>
      </c>
      <c r="T263" s="14" t="n">
        <v>25950</v>
      </c>
    </row>
    <row collapsed="false" customFormat="false" customHeight="false" hidden="false" ht="15" outlineLevel="0" r="264">
      <c r="A264" s="25" t="n">
        <v>11</v>
      </c>
      <c r="B264" s="18" t="s">
        <v>274</v>
      </c>
      <c r="C264" s="19" t="n">
        <f aca="false">269+D264</f>
        <v>440.8</v>
      </c>
      <c r="D264" s="19" t="n">
        <v>171.8</v>
      </c>
      <c r="E264" s="19" t="n">
        <f aca="false">C264</f>
        <v>440.8</v>
      </c>
      <c r="F264" s="20" t="n">
        <f aca="false">E264*G264</f>
        <v>15251680</v>
      </c>
      <c r="G264" s="14" t="n">
        <v>34600</v>
      </c>
      <c r="H264" s="14" t="n">
        <v>0</v>
      </c>
      <c r="I264" s="14" t="n">
        <v>0</v>
      </c>
      <c r="J264" s="14" t="n">
        <v>0</v>
      </c>
      <c r="K264" s="14" t="n">
        <v>0</v>
      </c>
      <c r="L264" s="14" t="n">
        <v>0</v>
      </c>
      <c r="M264" s="14" t="n">
        <v>0</v>
      </c>
      <c r="N264" s="14" t="n">
        <v>0</v>
      </c>
      <c r="O264" s="14" t="n">
        <v>0</v>
      </c>
      <c r="P264" s="14" t="n">
        <v>0</v>
      </c>
      <c r="Q264" s="20" t="n">
        <f aca="false">F264</f>
        <v>15251680</v>
      </c>
      <c r="R264" s="14" t="n">
        <v>0</v>
      </c>
      <c r="S264" s="14" t="n">
        <v>34600</v>
      </c>
      <c r="T264" s="14" t="n">
        <v>25950</v>
      </c>
    </row>
    <row collapsed="false" customFormat="false" customHeight="false" hidden="false" ht="15" outlineLevel="0" r="265">
      <c r="A265" s="25" t="n">
        <v>12</v>
      </c>
      <c r="B265" s="18" t="s">
        <v>275</v>
      </c>
      <c r="C265" s="19" t="n">
        <f aca="false">304.9+D265</f>
        <v>396.2</v>
      </c>
      <c r="D265" s="19" t="n">
        <v>91.3</v>
      </c>
      <c r="E265" s="19" t="n">
        <f aca="false">C265</f>
        <v>396.2</v>
      </c>
      <c r="F265" s="20" t="n">
        <f aca="false">E265*G265</f>
        <v>13708520</v>
      </c>
      <c r="G265" s="14" t="n">
        <v>34600</v>
      </c>
      <c r="H265" s="14" t="n">
        <v>0</v>
      </c>
      <c r="I265" s="14" t="n">
        <v>0</v>
      </c>
      <c r="J265" s="14" t="n">
        <v>0</v>
      </c>
      <c r="K265" s="14" t="n">
        <v>0</v>
      </c>
      <c r="L265" s="14" t="n">
        <v>0</v>
      </c>
      <c r="M265" s="14" t="n">
        <v>0</v>
      </c>
      <c r="N265" s="14" t="n">
        <v>0</v>
      </c>
      <c r="O265" s="14" t="n">
        <v>0</v>
      </c>
      <c r="P265" s="14" t="n">
        <v>0</v>
      </c>
      <c r="Q265" s="20" t="n">
        <f aca="false">F265</f>
        <v>13708520</v>
      </c>
      <c r="R265" s="14" t="n">
        <v>0</v>
      </c>
      <c r="S265" s="14" t="n">
        <v>34600</v>
      </c>
      <c r="T265" s="14" t="n">
        <v>25950</v>
      </c>
    </row>
    <row collapsed="false" customFormat="false" customHeight="false" hidden="false" ht="15" outlineLevel="0" r="266">
      <c r="A266" s="25" t="n">
        <v>13</v>
      </c>
      <c r="B266" s="18" t="s">
        <v>276</v>
      </c>
      <c r="C266" s="19" t="n">
        <f aca="false">92.8+D266</f>
        <v>288.7</v>
      </c>
      <c r="D266" s="19" t="n">
        <v>195.9</v>
      </c>
      <c r="E266" s="19" t="n">
        <f aca="false">C266</f>
        <v>288.7</v>
      </c>
      <c r="F266" s="20" t="n">
        <f aca="false">E266*G266</f>
        <v>9989020</v>
      </c>
      <c r="G266" s="14" t="n">
        <v>34600</v>
      </c>
      <c r="H266" s="14" t="n">
        <v>0</v>
      </c>
      <c r="I266" s="14" t="n">
        <v>0</v>
      </c>
      <c r="J266" s="14" t="n">
        <v>0</v>
      </c>
      <c r="K266" s="14" t="n">
        <v>0</v>
      </c>
      <c r="L266" s="14" t="n">
        <v>0</v>
      </c>
      <c r="M266" s="14" t="n">
        <v>0</v>
      </c>
      <c r="N266" s="14" t="n">
        <v>0</v>
      </c>
      <c r="O266" s="14" t="n">
        <v>0</v>
      </c>
      <c r="P266" s="14" t="n">
        <v>0</v>
      </c>
      <c r="Q266" s="20" t="n">
        <f aca="false">F266</f>
        <v>9989020</v>
      </c>
      <c r="R266" s="14" t="n">
        <v>0</v>
      </c>
      <c r="S266" s="14" t="n">
        <v>34600</v>
      </c>
      <c r="T266" s="14" t="n">
        <v>25950</v>
      </c>
    </row>
    <row collapsed="false" customFormat="false" customHeight="false" hidden="false" ht="15" outlineLevel="0" r="267">
      <c r="A267" s="25" t="n">
        <v>14</v>
      </c>
      <c r="B267" s="18" t="s">
        <v>277</v>
      </c>
      <c r="C267" s="19" t="n">
        <f aca="false">337.98+D267</f>
        <v>514.98</v>
      </c>
      <c r="D267" s="19" t="n">
        <v>177</v>
      </c>
      <c r="E267" s="19" t="n">
        <f aca="false">C267</f>
        <v>514.98</v>
      </c>
      <c r="F267" s="20" t="n">
        <f aca="false">E267*G267</f>
        <v>17818308</v>
      </c>
      <c r="G267" s="14" t="n">
        <v>34600</v>
      </c>
      <c r="H267" s="14" t="n">
        <v>0</v>
      </c>
      <c r="I267" s="14" t="n">
        <v>0</v>
      </c>
      <c r="J267" s="14" t="n">
        <v>0</v>
      </c>
      <c r="K267" s="14" t="n">
        <v>0</v>
      </c>
      <c r="L267" s="14" t="n">
        <v>0</v>
      </c>
      <c r="M267" s="14" t="n">
        <v>0</v>
      </c>
      <c r="N267" s="14" t="n">
        <v>0</v>
      </c>
      <c r="O267" s="14" t="n">
        <v>0</v>
      </c>
      <c r="P267" s="14" t="n">
        <v>0</v>
      </c>
      <c r="Q267" s="20" t="n">
        <f aca="false">F267</f>
        <v>17818308</v>
      </c>
      <c r="R267" s="14" t="n">
        <v>0</v>
      </c>
      <c r="S267" s="14" t="n">
        <v>34600</v>
      </c>
      <c r="T267" s="14" t="n">
        <v>25950</v>
      </c>
    </row>
    <row collapsed="false" customFormat="false" customHeight="false" hidden="false" ht="15" outlineLevel="0" r="268">
      <c r="A268" s="25" t="n">
        <v>15</v>
      </c>
      <c r="B268" s="18" t="s">
        <v>278</v>
      </c>
      <c r="C268" s="19" t="n">
        <f aca="false">387.91+D268</f>
        <v>502.61</v>
      </c>
      <c r="D268" s="19" t="n">
        <v>114.7</v>
      </c>
      <c r="E268" s="19" t="n">
        <f aca="false">C268</f>
        <v>502.61</v>
      </c>
      <c r="F268" s="20" t="n">
        <f aca="false">E268*G268</f>
        <v>17390306</v>
      </c>
      <c r="G268" s="14" t="n">
        <v>34600</v>
      </c>
      <c r="H268" s="14" t="n">
        <v>0</v>
      </c>
      <c r="I268" s="14" t="n">
        <v>0</v>
      </c>
      <c r="J268" s="14" t="n">
        <v>0</v>
      </c>
      <c r="K268" s="14" t="n">
        <v>0</v>
      </c>
      <c r="L268" s="14" t="n">
        <v>0</v>
      </c>
      <c r="M268" s="14" t="n">
        <v>0</v>
      </c>
      <c r="N268" s="14" t="n">
        <v>0</v>
      </c>
      <c r="O268" s="14" t="n">
        <v>0</v>
      </c>
      <c r="P268" s="14" t="n">
        <v>0</v>
      </c>
      <c r="Q268" s="20" t="n">
        <f aca="false">F268</f>
        <v>17390306</v>
      </c>
      <c r="R268" s="14" t="n">
        <v>0</v>
      </c>
      <c r="S268" s="14" t="n">
        <v>34600</v>
      </c>
      <c r="T268" s="14" t="n">
        <v>25950</v>
      </c>
    </row>
    <row collapsed="false" customFormat="false" customHeight="false" hidden="false" ht="15" outlineLevel="0" r="269">
      <c r="A269" s="25" t="n">
        <v>16</v>
      </c>
      <c r="B269" s="18" t="s">
        <v>279</v>
      </c>
      <c r="C269" s="19" t="n">
        <f aca="false">70.7+D269</f>
        <v>185.2</v>
      </c>
      <c r="D269" s="19" t="n">
        <v>114.5</v>
      </c>
      <c r="E269" s="19" t="n">
        <f aca="false">C269</f>
        <v>185.2</v>
      </c>
      <c r="F269" s="20" t="n">
        <f aca="false">E269*G269</f>
        <v>6407920</v>
      </c>
      <c r="G269" s="14" t="n">
        <v>34600</v>
      </c>
      <c r="H269" s="14" t="n">
        <v>0</v>
      </c>
      <c r="I269" s="14" t="n">
        <v>0</v>
      </c>
      <c r="J269" s="14" t="n">
        <v>0</v>
      </c>
      <c r="K269" s="14" t="n">
        <v>0</v>
      </c>
      <c r="L269" s="14" t="n">
        <v>0</v>
      </c>
      <c r="M269" s="14" t="n">
        <v>0</v>
      </c>
      <c r="N269" s="14" t="n">
        <v>0</v>
      </c>
      <c r="O269" s="14" t="n">
        <v>0</v>
      </c>
      <c r="P269" s="14" t="n">
        <v>0</v>
      </c>
      <c r="Q269" s="20" t="n">
        <f aca="false">F269</f>
        <v>6407920</v>
      </c>
      <c r="R269" s="14" t="n">
        <v>0</v>
      </c>
      <c r="S269" s="14" t="n">
        <v>34600</v>
      </c>
      <c r="T269" s="14" t="n">
        <v>25950</v>
      </c>
    </row>
    <row collapsed="false" customFormat="false" customHeight="false" hidden="false" ht="15" outlineLevel="0" r="270">
      <c r="A270" s="25" t="n">
        <v>17</v>
      </c>
      <c r="B270" s="18" t="s">
        <v>280</v>
      </c>
      <c r="C270" s="19" t="n">
        <f aca="false">109.7+D270</f>
        <v>152.7</v>
      </c>
      <c r="D270" s="19" t="n">
        <v>43</v>
      </c>
      <c r="E270" s="19" t="n">
        <f aca="false">C270</f>
        <v>152.7</v>
      </c>
      <c r="F270" s="20" t="n">
        <f aca="false">E270*G270</f>
        <v>5283420</v>
      </c>
      <c r="G270" s="14" t="n">
        <v>34600</v>
      </c>
      <c r="H270" s="14" t="n">
        <v>0</v>
      </c>
      <c r="I270" s="14" t="n">
        <v>0</v>
      </c>
      <c r="J270" s="14" t="n">
        <v>0</v>
      </c>
      <c r="K270" s="14" t="n">
        <v>0</v>
      </c>
      <c r="L270" s="14" t="n">
        <v>0</v>
      </c>
      <c r="M270" s="14" t="n">
        <v>0</v>
      </c>
      <c r="N270" s="14" t="n">
        <v>0</v>
      </c>
      <c r="O270" s="14" t="n">
        <v>0</v>
      </c>
      <c r="P270" s="14" t="n">
        <v>0</v>
      </c>
      <c r="Q270" s="20" t="n">
        <f aca="false">F270</f>
        <v>5283420</v>
      </c>
      <c r="R270" s="14" t="n">
        <v>0</v>
      </c>
      <c r="S270" s="14" t="n">
        <v>34600</v>
      </c>
      <c r="T270" s="14" t="n">
        <v>25950</v>
      </c>
    </row>
    <row collapsed="false" customFormat="true" customHeight="true" hidden="false" ht="15" outlineLevel="0" r="271" s="15">
      <c r="A271" s="21" t="s">
        <v>281</v>
      </c>
      <c r="B271" s="21"/>
      <c r="C271" s="12" t="n">
        <f aca="false">SUM(C272:C286)</f>
        <v>2980.5</v>
      </c>
      <c r="D271" s="12" t="n">
        <f aca="false">SUM(D272:D286)</f>
        <v>605.56</v>
      </c>
      <c r="E271" s="12" t="n">
        <f aca="false">C271</f>
        <v>2980.5</v>
      </c>
      <c r="F271" s="13" t="n">
        <f aca="false">SUM(F272:F286)</f>
        <v>103125300</v>
      </c>
      <c r="G271" s="14" t="n">
        <v>34600</v>
      </c>
      <c r="H271" s="14" t="n">
        <v>0</v>
      </c>
      <c r="I271" s="14" t="n">
        <v>0</v>
      </c>
      <c r="J271" s="14" t="n">
        <v>0</v>
      </c>
      <c r="K271" s="14" t="n">
        <v>0</v>
      </c>
      <c r="L271" s="14" t="n">
        <v>0</v>
      </c>
      <c r="M271" s="14" t="n">
        <v>0</v>
      </c>
      <c r="N271" s="14" t="n">
        <v>0</v>
      </c>
      <c r="O271" s="14" t="n">
        <v>0</v>
      </c>
      <c r="P271" s="14" t="n">
        <v>0</v>
      </c>
      <c r="Q271" s="13" t="n">
        <f aca="false">F271</f>
        <v>103125300</v>
      </c>
      <c r="R271" s="14" t="n">
        <v>0</v>
      </c>
      <c r="S271" s="14" t="n">
        <v>34600</v>
      </c>
      <c r="T271" s="14" t="n">
        <v>25950</v>
      </c>
    </row>
    <row collapsed="false" customFormat="false" customHeight="false" hidden="false" ht="15" outlineLevel="0" r="272">
      <c r="A272" s="22" t="n">
        <v>18</v>
      </c>
      <c r="B272" s="18" t="s">
        <v>282</v>
      </c>
      <c r="C272" s="19" t="n">
        <v>110.1</v>
      </c>
      <c r="D272" s="19" t="n">
        <v>0</v>
      </c>
      <c r="E272" s="19" t="n">
        <f aca="false">C272</f>
        <v>110.1</v>
      </c>
      <c r="F272" s="20" t="n">
        <f aca="false">E272*G272</f>
        <v>3809460</v>
      </c>
      <c r="G272" s="14" t="n">
        <v>34600</v>
      </c>
      <c r="H272" s="14" t="n">
        <v>0</v>
      </c>
      <c r="I272" s="14" t="n">
        <v>0</v>
      </c>
      <c r="J272" s="14" t="n">
        <v>0</v>
      </c>
      <c r="K272" s="14" t="n">
        <v>0</v>
      </c>
      <c r="L272" s="14" t="n">
        <v>0</v>
      </c>
      <c r="M272" s="14" t="n">
        <v>0</v>
      </c>
      <c r="N272" s="14" t="n">
        <v>0</v>
      </c>
      <c r="O272" s="14" t="n">
        <v>0</v>
      </c>
      <c r="P272" s="14" t="n">
        <v>0</v>
      </c>
      <c r="Q272" s="20" t="n">
        <f aca="false">F272</f>
        <v>3809460</v>
      </c>
      <c r="R272" s="14" t="n">
        <v>0</v>
      </c>
      <c r="S272" s="14" t="n">
        <v>34600</v>
      </c>
      <c r="T272" s="14" t="n">
        <v>25950</v>
      </c>
    </row>
    <row collapsed="false" customFormat="false" customHeight="false" hidden="false" ht="15" outlineLevel="0" r="273">
      <c r="A273" s="22" t="n">
        <v>19</v>
      </c>
      <c r="B273" s="18" t="s">
        <v>283</v>
      </c>
      <c r="C273" s="19" t="n">
        <v>486.6</v>
      </c>
      <c r="D273" s="19" t="n">
        <f aca="false">50.5+40.1+40.2+40.5+50.2</f>
        <v>221.5</v>
      </c>
      <c r="E273" s="19" t="n">
        <f aca="false">C273</f>
        <v>486.6</v>
      </c>
      <c r="F273" s="20" t="n">
        <f aca="false">E273*G273</f>
        <v>16836360</v>
      </c>
      <c r="G273" s="14" t="n">
        <v>34600</v>
      </c>
      <c r="H273" s="14" t="n">
        <v>0</v>
      </c>
      <c r="I273" s="14" t="n">
        <v>0</v>
      </c>
      <c r="J273" s="14" t="n">
        <v>0</v>
      </c>
      <c r="K273" s="14" t="n">
        <v>0</v>
      </c>
      <c r="L273" s="14" t="n">
        <v>0</v>
      </c>
      <c r="M273" s="14" t="n">
        <v>0</v>
      </c>
      <c r="N273" s="14" t="n">
        <v>0</v>
      </c>
      <c r="O273" s="14" t="n">
        <v>0</v>
      </c>
      <c r="P273" s="14" t="n">
        <v>0</v>
      </c>
      <c r="Q273" s="20" t="n">
        <f aca="false">F273</f>
        <v>16836360</v>
      </c>
      <c r="R273" s="14" t="n">
        <v>0</v>
      </c>
      <c r="S273" s="14" t="n">
        <v>34600</v>
      </c>
      <c r="T273" s="14" t="n">
        <v>25950</v>
      </c>
    </row>
    <row collapsed="false" customFormat="false" customHeight="false" hidden="false" ht="15" outlineLevel="0" r="274">
      <c r="A274" s="22" t="n">
        <v>20</v>
      </c>
      <c r="B274" s="18" t="s">
        <v>284</v>
      </c>
      <c r="C274" s="19" t="n">
        <v>359.3</v>
      </c>
      <c r="D274" s="19" t="n">
        <f aca="false">40.62+49.62</f>
        <v>90.24</v>
      </c>
      <c r="E274" s="19" t="n">
        <f aca="false">C274</f>
        <v>359.3</v>
      </c>
      <c r="F274" s="20" t="n">
        <f aca="false">E274*G274</f>
        <v>12431780</v>
      </c>
      <c r="G274" s="14" t="n">
        <v>34600</v>
      </c>
      <c r="H274" s="14" t="n">
        <v>0</v>
      </c>
      <c r="I274" s="14" t="n">
        <v>0</v>
      </c>
      <c r="J274" s="14" t="n">
        <v>0</v>
      </c>
      <c r="K274" s="14" t="n">
        <v>0</v>
      </c>
      <c r="L274" s="14" t="n">
        <v>0</v>
      </c>
      <c r="M274" s="14" t="n">
        <v>0</v>
      </c>
      <c r="N274" s="14" t="n">
        <v>0</v>
      </c>
      <c r="O274" s="14" t="n">
        <v>0</v>
      </c>
      <c r="P274" s="14" t="n">
        <v>0</v>
      </c>
      <c r="Q274" s="20" t="n">
        <f aca="false">F274</f>
        <v>12431780</v>
      </c>
      <c r="R274" s="14" t="n">
        <v>0</v>
      </c>
      <c r="S274" s="14" t="n">
        <v>34600</v>
      </c>
      <c r="T274" s="14" t="n">
        <v>25950</v>
      </c>
    </row>
    <row collapsed="false" customFormat="false" customHeight="false" hidden="false" ht="15" outlineLevel="0" r="275">
      <c r="A275" s="22" t="n">
        <v>21</v>
      </c>
      <c r="B275" s="18" t="s">
        <v>285</v>
      </c>
      <c r="C275" s="19" t="n">
        <v>59.7</v>
      </c>
      <c r="D275" s="19" t="n">
        <v>0</v>
      </c>
      <c r="E275" s="19" t="n">
        <f aca="false">C275</f>
        <v>59.7</v>
      </c>
      <c r="F275" s="20" t="n">
        <f aca="false">E275*G275</f>
        <v>2065620</v>
      </c>
      <c r="G275" s="14" t="n">
        <v>34600</v>
      </c>
      <c r="H275" s="14" t="n">
        <v>0</v>
      </c>
      <c r="I275" s="14" t="n">
        <v>0</v>
      </c>
      <c r="J275" s="14" t="n">
        <v>0</v>
      </c>
      <c r="K275" s="14" t="n">
        <v>0</v>
      </c>
      <c r="L275" s="14" t="n">
        <v>0</v>
      </c>
      <c r="M275" s="14" t="n">
        <v>0</v>
      </c>
      <c r="N275" s="14" t="n">
        <v>0</v>
      </c>
      <c r="O275" s="14" t="n">
        <v>0</v>
      </c>
      <c r="P275" s="14" t="n">
        <v>0</v>
      </c>
      <c r="Q275" s="20" t="n">
        <f aca="false">F275</f>
        <v>2065620</v>
      </c>
      <c r="R275" s="14" t="n">
        <v>0</v>
      </c>
      <c r="S275" s="14" t="n">
        <v>34600</v>
      </c>
      <c r="T275" s="14" t="n">
        <v>25950</v>
      </c>
    </row>
    <row collapsed="false" customFormat="false" customHeight="false" hidden="false" ht="15" outlineLevel="0" r="276">
      <c r="A276" s="22" t="n">
        <v>22</v>
      </c>
      <c r="B276" s="18" t="s">
        <v>286</v>
      </c>
      <c r="C276" s="19" t="n">
        <v>152</v>
      </c>
      <c r="D276" s="19" t="n">
        <v>0</v>
      </c>
      <c r="E276" s="19" t="n">
        <f aca="false">C276</f>
        <v>152</v>
      </c>
      <c r="F276" s="20" t="n">
        <f aca="false">E276*G276</f>
        <v>5259200</v>
      </c>
      <c r="G276" s="14" t="n">
        <v>34600</v>
      </c>
      <c r="H276" s="14" t="n">
        <v>0</v>
      </c>
      <c r="I276" s="14" t="n">
        <v>0</v>
      </c>
      <c r="J276" s="14" t="n">
        <v>0</v>
      </c>
      <c r="K276" s="14" t="n">
        <v>0</v>
      </c>
      <c r="L276" s="14" t="n">
        <v>0</v>
      </c>
      <c r="M276" s="14" t="n">
        <v>0</v>
      </c>
      <c r="N276" s="14" t="n">
        <v>0</v>
      </c>
      <c r="O276" s="14" t="n">
        <v>0</v>
      </c>
      <c r="P276" s="14" t="n">
        <v>0</v>
      </c>
      <c r="Q276" s="20" t="n">
        <f aca="false">F276</f>
        <v>5259200</v>
      </c>
      <c r="R276" s="14" t="n">
        <v>0</v>
      </c>
      <c r="S276" s="14" t="n">
        <v>34600</v>
      </c>
      <c r="T276" s="14" t="n">
        <v>25950</v>
      </c>
    </row>
    <row collapsed="false" customFormat="false" customHeight="false" hidden="false" ht="15" outlineLevel="0" r="277">
      <c r="A277" s="22" t="n">
        <v>23</v>
      </c>
      <c r="B277" s="18" t="s">
        <v>287</v>
      </c>
      <c r="C277" s="19" t="n">
        <v>93.1</v>
      </c>
      <c r="D277" s="19" t="n">
        <v>0</v>
      </c>
      <c r="E277" s="19" t="n">
        <f aca="false">C277</f>
        <v>93.1</v>
      </c>
      <c r="F277" s="20" t="n">
        <f aca="false">E277*G277</f>
        <v>3221260</v>
      </c>
      <c r="G277" s="14" t="n">
        <v>34600</v>
      </c>
      <c r="H277" s="14" t="n">
        <v>0</v>
      </c>
      <c r="I277" s="14" t="n">
        <v>0</v>
      </c>
      <c r="J277" s="14" t="n">
        <v>0</v>
      </c>
      <c r="K277" s="14" t="n">
        <v>0</v>
      </c>
      <c r="L277" s="14" t="n">
        <v>0</v>
      </c>
      <c r="M277" s="14" t="n">
        <v>0</v>
      </c>
      <c r="N277" s="14" t="n">
        <v>0</v>
      </c>
      <c r="O277" s="14" t="n">
        <v>0</v>
      </c>
      <c r="P277" s="14" t="n">
        <v>0</v>
      </c>
      <c r="Q277" s="20" t="n">
        <f aca="false">F277</f>
        <v>3221260</v>
      </c>
      <c r="R277" s="14" t="n">
        <v>0</v>
      </c>
      <c r="S277" s="14" t="n">
        <v>34600</v>
      </c>
      <c r="T277" s="14" t="n">
        <v>25950</v>
      </c>
    </row>
    <row collapsed="false" customFormat="false" customHeight="false" hidden="false" ht="15" outlineLevel="0" r="278">
      <c r="A278" s="22" t="n">
        <v>24</v>
      </c>
      <c r="B278" s="18" t="s">
        <v>288</v>
      </c>
      <c r="C278" s="19" t="n">
        <v>159.8</v>
      </c>
      <c r="D278" s="19" t="n">
        <v>64.5</v>
      </c>
      <c r="E278" s="19" t="n">
        <f aca="false">C278</f>
        <v>159.8</v>
      </c>
      <c r="F278" s="20" t="n">
        <f aca="false">E278*G278</f>
        <v>5529080</v>
      </c>
      <c r="G278" s="14" t="n">
        <v>34600</v>
      </c>
      <c r="H278" s="14" t="n">
        <v>0</v>
      </c>
      <c r="I278" s="14" t="n">
        <v>0</v>
      </c>
      <c r="J278" s="14" t="n">
        <v>0</v>
      </c>
      <c r="K278" s="14" t="n">
        <v>0</v>
      </c>
      <c r="L278" s="14" t="n">
        <v>0</v>
      </c>
      <c r="M278" s="14" t="n">
        <v>0</v>
      </c>
      <c r="N278" s="14" t="n">
        <v>0</v>
      </c>
      <c r="O278" s="14" t="n">
        <v>0</v>
      </c>
      <c r="P278" s="14" t="n">
        <v>0</v>
      </c>
      <c r="Q278" s="20" t="n">
        <f aca="false">F278</f>
        <v>5529080</v>
      </c>
      <c r="R278" s="14" t="n">
        <v>0</v>
      </c>
      <c r="S278" s="14" t="n">
        <v>34600</v>
      </c>
      <c r="T278" s="14" t="n">
        <v>25950</v>
      </c>
    </row>
    <row collapsed="false" customFormat="false" customHeight="false" hidden="false" ht="15" outlineLevel="0" r="279">
      <c r="A279" s="22" t="n">
        <v>25</v>
      </c>
      <c r="B279" s="18" t="s">
        <v>289</v>
      </c>
      <c r="C279" s="19" t="n">
        <v>61.3</v>
      </c>
      <c r="D279" s="19" t="n">
        <v>0</v>
      </c>
      <c r="E279" s="19" t="n">
        <f aca="false">C279</f>
        <v>61.3</v>
      </c>
      <c r="F279" s="20" t="n">
        <f aca="false">E279*G279</f>
        <v>2120980</v>
      </c>
      <c r="G279" s="14" t="n">
        <v>34600</v>
      </c>
      <c r="H279" s="14" t="n">
        <v>0</v>
      </c>
      <c r="I279" s="14" t="n">
        <v>0</v>
      </c>
      <c r="J279" s="14" t="n">
        <v>0</v>
      </c>
      <c r="K279" s="14" t="n">
        <v>0</v>
      </c>
      <c r="L279" s="14" t="n">
        <v>0</v>
      </c>
      <c r="M279" s="14" t="n">
        <v>0</v>
      </c>
      <c r="N279" s="14" t="n">
        <v>0</v>
      </c>
      <c r="O279" s="14" t="n">
        <v>0</v>
      </c>
      <c r="P279" s="14" t="n">
        <v>0</v>
      </c>
      <c r="Q279" s="20" t="n">
        <f aca="false">F279</f>
        <v>2120980</v>
      </c>
      <c r="R279" s="14" t="n">
        <v>0</v>
      </c>
      <c r="S279" s="14" t="n">
        <v>34600</v>
      </c>
      <c r="T279" s="14" t="n">
        <v>25950</v>
      </c>
    </row>
    <row collapsed="false" customFormat="false" customHeight="false" hidden="false" ht="15" outlineLevel="0" r="280">
      <c r="A280" s="22" t="n">
        <v>26</v>
      </c>
      <c r="B280" s="18" t="s">
        <v>290</v>
      </c>
      <c r="C280" s="19" t="n">
        <v>486.9</v>
      </c>
      <c r="D280" s="19" t="n">
        <f aca="false">40.82+30.62+41.58</f>
        <v>113.02</v>
      </c>
      <c r="E280" s="19" t="n">
        <f aca="false">C280</f>
        <v>486.9</v>
      </c>
      <c r="F280" s="20" t="n">
        <f aca="false">E280*G280</f>
        <v>16846740</v>
      </c>
      <c r="G280" s="14" t="n">
        <v>34600</v>
      </c>
      <c r="H280" s="14" t="n">
        <v>0</v>
      </c>
      <c r="I280" s="14" t="n">
        <v>0</v>
      </c>
      <c r="J280" s="14" t="n">
        <v>0</v>
      </c>
      <c r="K280" s="14" t="n">
        <v>0</v>
      </c>
      <c r="L280" s="14" t="n">
        <v>0</v>
      </c>
      <c r="M280" s="14" t="n">
        <v>0</v>
      </c>
      <c r="N280" s="14" t="n">
        <v>0</v>
      </c>
      <c r="O280" s="14" t="n">
        <v>0</v>
      </c>
      <c r="P280" s="14" t="n">
        <v>0</v>
      </c>
      <c r="Q280" s="20" t="n">
        <f aca="false">F280</f>
        <v>16846740</v>
      </c>
      <c r="R280" s="14" t="n">
        <v>0</v>
      </c>
      <c r="S280" s="14" t="n">
        <v>34600</v>
      </c>
      <c r="T280" s="14" t="n">
        <v>25950</v>
      </c>
    </row>
    <row collapsed="false" customFormat="false" customHeight="false" hidden="false" ht="15" outlineLevel="0" r="281">
      <c r="A281" s="22" t="n">
        <v>27</v>
      </c>
      <c r="B281" s="18" t="s">
        <v>291</v>
      </c>
      <c r="C281" s="19" t="n">
        <v>61.9</v>
      </c>
      <c r="D281" s="19" t="n">
        <v>0</v>
      </c>
      <c r="E281" s="19" t="n">
        <f aca="false">C281</f>
        <v>61.9</v>
      </c>
      <c r="F281" s="20" t="n">
        <f aca="false">E281*G281</f>
        <v>2141740</v>
      </c>
      <c r="G281" s="14" t="n">
        <v>34600</v>
      </c>
      <c r="H281" s="14" t="n">
        <v>0</v>
      </c>
      <c r="I281" s="14" t="n">
        <v>0</v>
      </c>
      <c r="J281" s="14" t="n">
        <v>0</v>
      </c>
      <c r="K281" s="14" t="n">
        <v>0</v>
      </c>
      <c r="L281" s="14" t="n">
        <v>0</v>
      </c>
      <c r="M281" s="14" t="n">
        <v>0</v>
      </c>
      <c r="N281" s="14" t="n">
        <v>0</v>
      </c>
      <c r="O281" s="14" t="n">
        <v>0</v>
      </c>
      <c r="P281" s="14" t="n">
        <v>0</v>
      </c>
      <c r="Q281" s="20" t="n">
        <f aca="false">F281</f>
        <v>2141740</v>
      </c>
      <c r="R281" s="14" t="n">
        <v>0</v>
      </c>
      <c r="S281" s="14" t="n">
        <v>34600</v>
      </c>
      <c r="T281" s="14" t="n">
        <v>25950</v>
      </c>
    </row>
    <row collapsed="false" customFormat="false" customHeight="false" hidden="false" ht="15" outlineLevel="0" r="282">
      <c r="A282" s="22" t="n">
        <v>28</v>
      </c>
      <c r="B282" s="18" t="s">
        <v>292</v>
      </c>
      <c r="C282" s="19" t="n">
        <v>114.9</v>
      </c>
      <c r="D282" s="19" t="n">
        <v>0</v>
      </c>
      <c r="E282" s="19" t="n">
        <f aca="false">C282</f>
        <v>114.9</v>
      </c>
      <c r="F282" s="20" t="n">
        <f aca="false">E282*G282</f>
        <v>3975540</v>
      </c>
      <c r="G282" s="14" t="n">
        <v>34600</v>
      </c>
      <c r="H282" s="14" t="n">
        <v>0</v>
      </c>
      <c r="I282" s="14" t="n">
        <v>0</v>
      </c>
      <c r="J282" s="14" t="n">
        <v>0</v>
      </c>
      <c r="K282" s="14" t="n">
        <v>0</v>
      </c>
      <c r="L282" s="14" t="n">
        <v>0</v>
      </c>
      <c r="M282" s="14" t="n">
        <v>0</v>
      </c>
      <c r="N282" s="14" t="n">
        <v>0</v>
      </c>
      <c r="O282" s="14" t="n">
        <v>0</v>
      </c>
      <c r="P282" s="14" t="n">
        <v>0</v>
      </c>
      <c r="Q282" s="20" t="n">
        <f aca="false">F282</f>
        <v>3975540</v>
      </c>
      <c r="R282" s="14" t="n">
        <v>0</v>
      </c>
      <c r="S282" s="14" t="n">
        <v>34600</v>
      </c>
      <c r="T282" s="14" t="n">
        <v>25950</v>
      </c>
    </row>
    <row collapsed="false" customFormat="false" customHeight="false" hidden="false" ht="15" outlineLevel="0" r="283">
      <c r="A283" s="22" t="n">
        <v>29</v>
      </c>
      <c r="B283" s="18" t="s">
        <v>293</v>
      </c>
      <c r="C283" s="19" t="n">
        <v>58.2</v>
      </c>
      <c r="D283" s="19" t="n">
        <v>0</v>
      </c>
      <c r="E283" s="19" t="n">
        <f aca="false">C283</f>
        <v>58.2</v>
      </c>
      <c r="F283" s="20" t="n">
        <f aca="false">E283*G283</f>
        <v>2013720</v>
      </c>
      <c r="G283" s="14" t="n">
        <v>34600</v>
      </c>
      <c r="H283" s="14" t="n">
        <v>0</v>
      </c>
      <c r="I283" s="14" t="n">
        <v>0</v>
      </c>
      <c r="J283" s="14" t="n">
        <v>0</v>
      </c>
      <c r="K283" s="14" t="n">
        <v>0</v>
      </c>
      <c r="L283" s="14" t="n">
        <v>0</v>
      </c>
      <c r="M283" s="14" t="n">
        <v>0</v>
      </c>
      <c r="N283" s="14" t="n">
        <v>0</v>
      </c>
      <c r="O283" s="14" t="n">
        <v>0</v>
      </c>
      <c r="P283" s="14" t="n">
        <v>0</v>
      </c>
      <c r="Q283" s="20" t="n">
        <f aca="false">F283</f>
        <v>2013720</v>
      </c>
      <c r="R283" s="14" t="n">
        <v>0</v>
      </c>
      <c r="S283" s="14" t="n">
        <v>34600</v>
      </c>
      <c r="T283" s="14" t="n">
        <v>25950</v>
      </c>
    </row>
    <row collapsed="false" customFormat="false" customHeight="false" hidden="false" ht="15" outlineLevel="0" r="284">
      <c r="A284" s="22" t="n">
        <v>30</v>
      </c>
      <c r="B284" s="18" t="s">
        <v>294</v>
      </c>
      <c r="C284" s="19" t="n">
        <v>348.9</v>
      </c>
      <c r="D284" s="19" t="n">
        <f aca="false">45.5+31</f>
        <v>76.5</v>
      </c>
      <c r="E284" s="19" t="n">
        <f aca="false">C284</f>
        <v>348.9</v>
      </c>
      <c r="F284" s="20" t="n">
        <f aca="false">E284*G284</f>
        <v>12071940</v>
      </c>
      <c r="G284" s="14" t="n">
        <v>34600</v>
      </c>
      <c r="H284" s="14" t="n">
        <v>0</v>
      </c>
      <c r="I284" s="14" t="n">
        <v>0</v>
      </c>
      <c r="J284" s="14" t="n">
        <v>0</v>
      </c>
      <c r="K284" s="14" t="n">
        <v>0</v>
      </c>
      <c r="L284" s="14" t="n">
        <v>0</v>
      </c>
      <c r="M284" s="14" t="n">
        <v>0</v>
      </c>
      <c r="N284" s="14" t="n">
        <v>0</v>
      </c>
      <c r="O284" s="14" t="n">
        <v>0</v>
      </c>
      <c r="P284" s="14" t="n">
        <v>0</v>
      </c>
      <c r="Q284" s="20" t="n">
        <f aca="false">F284</f>
        <v>12071940</v>
      </c>
      <c r="R284" s="14" t="n">
        <v>0</v>
      </c>
      <c r="S284" s="14" t="n">
        <v>34600</v>
      </c>
      <c r="T284" s="14" t="n">
        <v>25950</v>
      </c>
    </row>
    <row collapsed="false" customFormat="false" customHeight="false" hidden="false" ht="15" outlineLevel="0" r="285">
      <c r="A285" s="22" t="n">
        <v>31</v>
      </c>
      <c r="B285" s="18" t="s">
        <v>295</v>
      </c>
      <c r="C285" s="19" t="n">
        <v>303.9</v>
      </c>
      <c r="D285" s="19" t="n">
        <v>39.8</v>
      </c>
      <c r="E285" s="19" t="n">
        <f aca="false">C285</f>
        <v>303.9</v>
      </c>
      <c r="F285" s="20" t="n">
        <f aca="false">E285*G285</f>
        <v>10514940</v>
      </c>
      <c r="G285" s="14" t="n">
        <v>34600</v>
      </c>
      <c r="H285" s="14" t="n">
        <v>0</v>
      </c>
      <c r="I285" s="14" t="n">
        <v>0</v>
      </c>
      <c r="J285" s="14" t="n">
        <v>0</v>
      </c>
      <c r="K285" s="14" t="n">
        <v>0</v>
      </c>
      <c r="L285" s="14" t="n">
        <v>0</v>
      </c>
      <c r="M285" s="14" t="n">
        <v>0</v>
      </c>
      <c r="N285" s="14" t="n">
        <v>0</v>
      </c>
      <c r="O285" s="14" t="n">
        <v>0</v>
      </c>
      <c r="P285" s="14" t="n">
        <v>0</v>
      </c>
      <c r="Q285" s="20" t="n">
        <f aca="false">F285</f>
        <v>10514940</v>
      </c>
      <c r="R285" s="14" t="n">
        <v>0</v>
      </c>
      <c r="S285" s="14" t="n">
        <v>34600</v>
      </c>
      <c r="T285" s="14" t="n">
        <v>25950</v>
      </c>
    </row>
    <row collapsed="false" customFormat="false" customHeight="false" hidden="false" ht="15" outlineLevel="0" r="286">
      <c r="A286" s="22" t="n">
        <v>32</v>
      </c>
      <c r="B286" s="18" t="s">
        <v>296</v>
      </c>
      <c r="C286" s="19" t="n">
        <v>123.9</v>
      </c>
      <c r="D286" s="19" t="n">
        <v>0</v>
      </c>
      <c r="E286" s="19" t="n">
        <f aca="false">C286</f>
        <v>123.9</v>
      </c>
      <c r="F286" s="20" t="n">
        <f aca="false">E286*G286</f>
        <v>4286940</v>
      </c>
      <c r="G286" s="14" t="n">
        <v>34600</v>
      </c>
      <c r="H286" s="14" t="n">
        <v>0</v>
      </c>
      <c r="I286" s="14" t="n">
        <v>0</v>
      </c>
      <c r="J286" s="14" t="n">
        <v>0</v>
      </c>
      <c r="K286" s="14" t="n">
        <v>0</v>
      </c>
      <c r="L286" s="14" t="n">
        <v>0</v>
      </c>
      <c r="M286" s="14" t="n">
        <v>0</v>
      </c>
      <c r="N286" s="14" t="n">
        <v>0</v>
      </c>
      <c r="O286" s="14" t="n">
        <v>0</v>
      </c>
      <c r="P286" s="14" t="n">
        <v>0</v>
      </c>
      <c r="Q286" s="20" t="n">
        <f aca="false">F286</f>
        <v>4286940</v>
      </c>
      <c r="R286" s="14" t="n">
        <v>0</v>
      </c>
      <c r="S286" s="14" t="n">
        <v>34600</v>
      </c>
      <c r="T286" s="14" t="n">
        <v>25950</v>
      </c>
    </row>
    <row collapsed="false" customFormat="true" customHeight="true" hidden="false" ht="15" outlineLevel="0" r="287" s="15">
      <c r="A287" s="21" t="s">
        <v>60</v>
      </c>
      <c r="B287" s="21"/>
      <c r="C287" s="12" t="n">
        <f aca="false">SUM(C288:C316)</f>
        <v>8803.9</v>
      </c>
      <c r="D287" s="12" t="n">
        <f aca="false">SUM(D288:D316)</f>
        <v>3715.7</v>
      </c>
      <c r="E287" s="12" t="n">
        <f aca="false">C287</f>
        <v>8803.9</v>
      </c>
      <c r="F287" s="13" t="n">
        <f aca="false">SUM(F288:F316)</f>
        <v>304614940</v>
      </c>
      <c r="G287" s="14" t="n">
        <v>34600</v>
      </c>
      <c r="H287" s="14" t="n">
        <v>0</v>
      </c>
      <c r="I287" s="14" t="n">
        <v>0</v>
      </c>
      <c r="J287" s="14" t="n">
        <v>0</v>
      </c>
      <c r="K287" s="14" t="n">
        <v>0</v>
      </c>
      <c r="L287" s="14" t="n">
        <v>0</v>
      </c>
      <c r="M287" s="14" t="n">
        <v>0</v>
      </c>
      <c r="N287" s="14" t="n">
        <v>0</v>
      </c>
      <c r="O287" s="14" t="n">
        <v>0</v>
      </c>
      <c r="P287" s="14" t="n">
        <v>0</v>
      </c>
      <c r="Q287" s="13" t="n">
        <f aca="false">F287</f>
        <v>304614940</v>
      </c>
      <c r="R287" s="14" t="n">
        <v>0</v>
      </c>
      <c r="S287" s="14" t="n">
        <v>34600</v>
      </c>
      <c r="T287" s="14" t="n">
        <v>25950</v>
      </c>
    </row>
    <row collapsed="false" customFormat="false" customHeight="false" hidden="false" ht="15" outlineLevel="0" r="288">
      <c r="A288" s="22" t="n">
        <v>33</v>
      </c>
      <c r="B288" s="18" t="s">
        <v>297</v>
      </c>
      <c r="C288" s="19" t="n">
        <v>280.3</v>
      </c>
      <c r="D288" s="19" t="n">
        <v>85</v>
      </c>
      <c r="E288" s="19" t="n">
        <f aca="false">C288</f>
        <v>280.3</v>
      </c>
      <c r="F288" s="20" t="n">
        <f aca="false">E288*G288</f>
        <v>9698380</v>
      </c>
      <c r="G288" s="14" t="n">
        <v>34600</v>
      </c>
      <c r="H288" s="14" t="n">
        <v>0</v>
      </c>
      <c r="I288" s="14" t="n">
        <v>0</v>
      </c>
      <c r="J288" s="14" t="n">
        <v>0</v>
      </c>
      <c r="K288" s="14" t="n">
        <v>0</v>
      </c>
      <c r="L288" s="14" t="n">
        <v>0</v>
      </c>
      <c r="M288" s="14" t="n">
        <v>0</v>
      </c>
      <c r="N288" s="14" t="n">
        <v>0</v>
      </c>
      <c r="O288" s="14" t="n">
        <v>0</v>
      </c>
      <c r="P288" s="14" t="n">
        <v>0</v>
      </c>
      <c r="Q288" s="20" t="n">
        <f aca="false">F288</f>
        <v>9698380</v>
      </c>
      <c r="R288" s="14" t="n">
        <v>0</v>
      </c>
      <c r="S288" s="14" t="n">
        <v>34600</v>
      </c>
      <c r="T288" s="14" t="n">
        <v>25950</v>
      </c>
    </row>
    <row collapsed="false" customFormat="false" customHeight="false" hidden="false" ht="15" outlineLevel="0" r="289">
      <c r="A289" s="22" t="n">
        <v>34</v>
      </c>
      <c r="B289" s="18" t="s">
        <v>298</v>
      </c>
      <c r="C289" s="19" t="n">
        <v>330.5</v>
      </c>
      <c r="D289" s="19" t="n">
        <v>48.1</v>
      </c>
      <c r="E289" s="19" t="n">
        <f aca="false">C289</f>
        <v>330.5</v>
      </c>
      <c r="F289" s="20" t="n">
        <f aca="false">E289*G289</f>
        <v>11435300</v>
      </c>
      <c r="G289" s="14" t="n">
        <v>34600</v>
      </c>
      <c r="H289" s="14" t="n">
        <v>0</v>
      </c>
      <c r="I289" s="14" t="n">
        <v>0</v>
      </c>
      <c r="J289" s="14" t="n">
        <v>0</v>
      </c>
      <c r="K289" s="14" t="n">
        <v>0</v>
      </c>
      <c r="L289" s="14" t="n">
        <v>0</v>
      </c>
      <c r="M289" s="14" t="n">
        <v>0</v>
      </c>
      <c r="N289" s="14" t="n">
        <v>0</v>
      </c>
      <c r="O289" s="14" t="n">
        <v>0</v>
      </c>
      <c r="P289" s="14" t="n">
        <v>0</v>
      </c>
      <c r="Q289" s="20" t="n">
        <f aca="false">F289</f>
        <v>11435300</v>
      </c>
      <c r="R289" s="14" t="n">
        <v>0</v>
      </c>
      <c r="S289" s="14" t="n">
        <v>34600</v>
      </c>
      <c r="T289" s="14" t="n">
        <v>25950</v>
      </c>
    </row>
    <row collapsed="false" customFormat="false" customHeight="false" hidden="false" ht="15" outlineLevel="0" r="290">
      <c r="A290" s="22" t="n">
        <v>35</v>
      </c>
      <c r="B290" s="18" t="s">
        <v>299</v>
      </c>
      <c r="C290" s="19" t="n">
        <v>318.8</v>
      </c>
      <c r="D290" s="19" t="n">
        <v>36.5</v>
      </c>
      <c r="E290" s="19" t="n">
        <f aca="false">C290</f>
        <v>318.8</v>
      </c>
      <c r="F290" s="20" t="n">
        <f aca="false">E290*G290</f>
        <v>11030480</v>
      </c>
      <c r="G290" s="14" t="n">
        <v>34600</v>
      </c>
      <c r="H290" s="14" t="n">
        <v>0</v>
      </c>
      <c r="I290" s="14" t="n">
        <v>0</v>
      </c>
      <c r="J290" s="14" t="n">
        <v>0</v>
      </c>
      <c r="K290" s="14" t="n">
        <v>0</v>
      </c>
      <c r="L290" s="14" t="n">
        <v>0</v>
      </c>
      <c r="M290" s="14" t="n">
        <v>0</v>
      </c>
      <c r="N290" s="14" t="n">
        <v>0</v>
      </c>
      <c r="O290" s="14" t="n">
        <v>0</v>
      </c>
      <c r="P290" s="14" t="n">
        <v>0</v>
      </c>
      <c r="Q290" s="20" t="n">
        <f aca="false">F290</f>
        <v>11030480</v>
      </c>
      <c r="R290" s="14" t="n">
        <v>0</v>
      </c>
      <c r="S290" s="14" t="n">
        <v>34600</v>
      </c>
      <c r="T290" s="14" t="n">
        <v>25950</v>
      </c>
    </row>
    <row collapsed="false" customFormat="false" customHeight="false" hidden="false" ht="15" outlineLevel="0" r="291">
      <c r="A291" s="22" t="n">
        <v>36</v>
      </c>
      <c r="B291" s="18" t="s">
        <v>300</v>
      </c>
      <c r="C291" s="19" t="n">
        <v>270.5</v>
      </c>
      <c r="D291" s="19" t="n">
        <v>122.3</v>
      </c>
      <c r="E291" s="19" t="n">
        <f aca="false">C291</f>
        <v>270.5</v>
      </c>
      <c r="F291" s="20" t="n">
        <f aca="false">E291*G291</f>
        <v>9359300</v>
      </c>
      <c r="G291" s="14" t="n">
        <v>34600</v>
      </c>
      <c r="H291" s="14" t="n">
        <v>0</v>
      </c>
      <c r="I291" s="14" t="n">
        <v>0</v>
      </c>
      <c r="J291" s="14" t="n">
        <v>0</v>
      </c>
      <c r="K291" s="14" t="n">
        <v>0</v>
      </c>
      <c r="L291" s="14" t="n">
        <v>0</v>
      </c>
      <c r="M291" s="14" t="n">
        <v>0</v>
      </c>
      <c r="N291" s="14" t="n">
        <v>0</v>
      </c>
      <c r="O291" s="14" t="n">
        <v>0</v>
      </c>
      <c r="P291" s="14" t="n">
        <v>0</v>
      </c>
      <c r="Q291" s="20" t="n">
        <f aca="false">F291</f>
        <v>9359300</v>
      </c>
      <c r="R291" s="14" t="n">
        <v>0</v>
      </c>
      <c r="S291" s="14" t="n">
        <v>34600</v>
      </c>
      <c r="T291" s="14" t="n">
        <v>25950</v>
      </c>
    </row>
    <row collapsed="false" customFormat="false" customHeight="false" hidden="false" ht="15" outlineLevel="0" r="292">
      <c r="A292" s="22" t="n">
        <v>37</v>
      </c>
      <c r="B292" s="18" t="s">
        <v>301</v>
      </c>
      <c r="C292" s="19" t="n">
        <v>283.6</v>
      </c>
      <c r="D292" s="19" t="n">
        <v>36.9</v>
      </c>
      <c r="E292" s="19" t="n">
        <f aca="false">C292</f>
        <v>283.6</v>
      </c>
      <c r="F292" s="20" t="n">
        <f aca="false">E292*G292</f>
        <v>9812560</v>
      </c>
      <c r="G292" s="14" t="n">
        <v>34600</v>
      </c>
      <c r="H292" s="14" t="n">
        <v>0</v>
      </c>
      <c r="I292" s="14" t="n">
        <v>0</v>
      </c>
      <c r="J292" s="14" t="n">
        <v>0</v>
      </c>
      <c r="K292" s="14" t="n">
        <v>0</v>
      </c>
      <c r="L292" s="14" t="n">
        <v>0</v>
      </c>
      <c r="M292" s="14" t="n">
        <v>0</v>
      </c>
      <c r="N292" s="14" t="n">
        <v>0</v>
      </c>
      <c r="O292" s="14" t="n">
        <v>0</v>
      </c>
      <c r="P292" s="14" t="n">
        <v>0</v>
      </c>
      <c r="Q292" s="20" t="n">
        <f aca="false">F292</f>
        <v>9812560</v>
      </c>
      <c r="R292" s="14" t="n">
        <v>0</v>
      </c>
      <c r="S292" s="14" t="n">
        <v>34600</v>
      </c>
      <c r="T292" s="14" t="n">
        <v>25950</v>
      </c>
    </row>
    <row collapsed="false" customFormat="false" customHeight="false" hidden="false" ht="15" outlineLevel="0" r="293">
      <c r="A293" s="22" t="n">
        <v>38</v>
      </c>
      <c r="B293" s="18" t="s">
        <v>302</v>
      </c>
      <c r="C293" s="19" t="n">
        <v>285.1</v>
      </c>
      <c r="D293" s="19" t="n">
        <v>133.6</v>
      </c>
      <c r="E293" s="19" t="n">
        <f aca="false">C293</f>
        <v>285.1</v>
      </c>
      <c r="F293" s="20" t="n">
        <f aca="false">E293*G293</f>
        <v>9864460</v>
      </c>
      <c r="G293" s="14" t="n">
        <v>34600</v>
      </c>
      <c r="H293" s="14" t="n">
        <v>0</v>
      </c>
      <c r="I293" s="14" t="n">
        <v>0</v>
      </c>
      <c r="J293" s="14" t="n">
        <v>0</v>
      </c>
      <c r="K293" s="14" t="n">
        <v>0</v>
      </c>
      <c r="L293" s="14" t="n">
        <v>0</v>
      </c>
      <c r="M293" s="14" t="n">
        <v>0</v>
      </c>
      <c r="N293" s="14" t="n">
        <v>0</v>
      </c>
      <c r="O293" s="14" t="n">
        <v>0</v>
      </c>
      <c r="P293" s="14" t="n">
        <v>0</v>
      </c>
      <c r="Q293" s="20" t="n">
        <f aca="false">F293</f>
        <v>9864460</v>
      </c>
      <c r="R293" s="14" t="n">
        <v>0</v>
      </c>
      <c r="S293" s="14" t="n">
        <v>34600</v>
      </c>
      <c r="T293" s="14" t="n">
        <v>25950</v>
      </c>
    </row>
    <row collapsed="false" customFormat="false" customHeight="false" hidden="false" ht="15" outlineLevel="0" r="294">
      <c r="A294" s="22" t="n">
        <v>39</v>
      </c>
      <c r="B294" s="18" t="s">
        <v>303</v>
      </c>
      <c r="C294" s="19" t="n">
        <v>128.3</v>
      </c>
      <c r="D294" s="19" t="n">
        <v>128.3</v>
      </c>
      <c r="E294" s="19" t="n">
        <f aca="false">C294</f>
        <v>128.3</v>
      </c>
      <c r="F294" s="20" t="n">
        <f aca="false">E294*G294</f>
        <v>4439180</v>
      </c>
      <c r="G294" s="14" t="n">
        <v>34600</v>
      </c>
      <c r="H294" s="14" t="n">
        <v>0</v>
      </c>
      <c r="I294" s="14" t="n">
        <v>0</v>
      </c>
      <c r="J294" s="14" t="n">
        <v>0</v>
      </c>
      <c r="K294" s="14" t="n">
        <v>0</v>
      </c>
      <c r="L294" s="14" t="n">
        <v>0</v>
      </c>
      <c r="M294" s="14" t="n">
        <v>0</v>
      </c>
      <c r="N294" s="14" t="n">
        <v>0</v>
      </c>
      <c r="O294" s="14" t="n">
        <v>0</v>
      </c>
      <c r="P294" s="14" t="n">
        <v>0</v>
      </c>
      <c r="Q294" s="20" t="n">
        <f aca="false">F294</f>
        <v>4439180</v>
      </c>
      <c r="R294" s="14" t="n">
        <v>0</v>
      </c>
      <c r="S294" s="14" t="n">
        <v>34600</v>
      </c>
      <c r="T294" s="14" t="n">
        <v>25950</v>
      </c>
    </row>
    <row collapsed="false" customFormat="false" customHeight="false" hidden="false" ht="15" outlineLevel="0" r="295">
      <c r="A295" s="22" t="n">
        <v>40</v>
      </c>
      <c r="B295" s="18" t="s">
        <v>304</v>
      </c>
      <c r="C295" s="19" t="n">
        <v>166.6</v>
      </c>
      <c r="D295" s="19" t="n">
        <v>83</v>
      </c>
      <c r="E295" s="19" t="n">
        <f aca="false">C295</f>
        <v>166.6</v>
      </c>
      <c r="F295" s="20" t="n">
        <f aca="false">E295*G295</f>
        <v>5764360</v>
      </c>
      <c r="G295" s="14" t="n">
        <v>34600</v>
      </c>
      <c r="H295" s="14" t="n">
        <v>0</v>
      </c>
      <c r="I295" s="14" t="n">
        <v>0</v>
      </c>
      <c r="J295" s="14" t="n">
        <v>0</v>
      </c>
      <c r="K295" s="14" t="n">
        <v>0</v>
      </c>
      <c r="L295" s="14" t="n">
        <v>0</v>
      </c>
      <c r="M295" s="14" t="n">
        <v>0</v>
      </c>
      <c r="N295" s="14" t="n">
        <v>0</v>
      </c>
      <c r="O295" s="14" t="n">
        <v>0</v>
      </c>
      <c r="P295" s="14" t="n">
        <v>0</v>
      </c>
      <c r="Q295" s="20" t="n">
        <f aca="false">F295</f>
        <v>5764360</v>
      </c>
      <c r="R295" s="14" t="n">
        <v>0</v>
      </c>
      <c r="S295" s="14" t="n">
        <v>34600</v>
      </c>
      <c r="T295" s="14" t="n">
        <v>25950</v>
      </c>
    </row>
    <row collapsed="false" customFormat="false" customHeight="false" hidden="false" ht="15" outlineLevel="0" r="296">
      <c r="A296" s="22" t="n">
        <v>41</v>
      </c>
      <c r="B296" s="18" t="s">
        <v>305</v>
      </c>
      <c r="C296" s="19" t="n">
        <v>320.2</v>
      </c>
      <c r="D296" s="19" t="n">
        <v>36.9</v>
      </c>
      <c r="E296" s="19" t="n">
        <f aca="false">C296</f>
        <v>320.2</v>
      </c>
      <c r="F296" s="20" t="n">
        <f aca="false">E296*G296</f>
        <v>11078920</v>
      </c>
      <c r="G296" s="14" t="n">
        <v>34600</v>
      </c>
      <c r="H296" s="14" t="n">
        <v>0</v>
      </c>
      <c r="I296" s="14" t="n">
        <v>0</v>
      </c>
      <c r="J296" s="14" t="n">
        <v>0</v>
      </c>
      <c r="K296" s="14" t="n">
        <v>0</v>
      </c>
      <c r="L296" s="14" t="n">
        <v>0</v>
      </c>
      <c r="M296" s="14" t="n">
        <v>0</v>
      </c>
      <c r="N296" s="14" t="n">
        <v>0</v>
      </c>
      <c r="O296" s="14" t="n">
        <v>0</v>
      </c>
      <c r="P296" s="14" t="n">
        <v>0</v>
      </c>
      <c r="Q296" s="20" t="n">
        <f aca="false">F296</f>
        <v>11078920</v>
      </c>
      <c r="R296" s="14" t="n">
        <v>0</v>
      </c>
      <c r="S296" s="14" t="n">
        <v>34600</v>
      </c>
      <c r="T296" s="14" t="n">
        <v>25950</v>
      </c>
    </row>
    <row collapsed="false" customFormat="false" customHeight="false" hidden="false" ht="15" outlineLevel="0" r="297">
      <c r="A297" s="22" t="n">
        <v>42</v>
      </c>
      <c r="B297" s="18" t="s">
        <v>306</v>
      </c>
      <c r="C297" s="19" t="n">
        <v>422</v>
      </c>
      <c r="D297" s="19" t="n">
        <v>278.5</v>
      </c>
      <c r="E297" s="19" t="n">
        <f aca="false">C297</f>
        <v>422</v>
      </c>
      <c r="F297" s="20" t="n">
        <f aca="false">E297*G297</f>
        <v>14601200</v>
      </c>
      <c r="G297" s="14" t="n">
        <v>34600</v>
      </c>
      <c r="H297" s="14" t="n">
        <v>0</v>
      </c>
      <c r="I297" s="14" t="n">
        <v>0</v>
      </c>
      <c r="J297" s="14" t="n">
        <v>0</v>
      </c>
      <c r="K297" s="14" t="n">
        <v>0</v>
      </c>
      <c r="L297" s="14" t="n">
        <v>0</v>
      </c>
      <c r="M297" s="14" t="n">
        <v>0</v>
      </c>
      <c r="N297" s="14" t="n">
        <v>0</v>
      </c>
      <c r="O297" s="14" t="n">
        <v>0</v>
      </c>
      <c r="P297" s="14" t="n">
        <v>0</v>
      </c>
      <c r="Q297" s="20" t="n">
        <f aca="false">F297</f>
        <v>14601200</v>
      </c>
      <c r="R297" s="14" t="n">
        <v>0</v>
      </c>
      <c r="S297" s="14" t="n">
        <v>34600</v>
      </c>
      <c r="T297" s="14" t="n">
        <v>25950</v>
      </c>
    </row>
    <row collapsed="false" customFormat="false" customHeight="false" hidden="false" ht="15" outlineLevel="0" r="298">
      <c r="A298" s="22" t="n">
        <v>43</v>
      </c>
      <c r="B298" s="18" t="s">
        <v>307</v>
      </c>
      <c r="C298" s="19" t="n">
        <v>428.6</v>
      </c>
      <c r="D298" s="19" t="n">
        <v>309.5</v>
      </c>
      <c r="E298" s="19" t="n">
        <f aca="false">C298</f>
        <v>428.6</v>
      </c>
      <c r="F298" s="20" t="n">
        <f aca="false">E298*G298</f>
        <v>14829560</v>
      </c>
      <c r="G298" s="14" t="n">
        <v>34600</v>
      </c>
      <c r="H298" s="14" t="n">
        <v>0</v>
      </c>
      <c r="I298" s="14" t="n">
        <v>0</v>
      </c>
      <c r="J298" s="14" t="n">
        <v>0</v>
      </c>
      <c r="K298" s="14" t="n">
        <v>0</v>
      </c>
      <c r="L298" s="14" t="n">
        <v>0</v>
      </c>
      <c r="M298" s="14" t="n">
        <v>0</v>
      </c>
      <c r="N298" s="14" t="n">
        <v>0</v>
      </c>
      <c r="O298" s="14" t="n">
        <v>0</v>
      </c>
      <c r="P298" s="14" t="n">
        <v>0</v>
      </c>
      <c r="Q298" s="20" t="n">
        <f aca="false">F298</f>
        <v>14829560</v>
      </c>
      <c r="R298" s="14" t="n">
        <v>0</v>
      </c>
      <c r="S298" s="14" t="n">
        <v>34600</v>
      </c>
      <c r="T298" s="14" t="n">
        <v>25950</v>
      </c>
    </row>
    <row collapsed="false" customFormat="false" customHeight="false" hidden="false" ht="15" outlineLevel="0" r="299">
      <c r="A299" s="22" t="n">
        <v>44</v>
      </c>
      <c r="B299" s="18" t="s">
        <v>308</v>
      </c>
      <c r="C299" s="19" t="n">
        <v>443.6</v>
      </c>
      <c r="D299" s="19" t="n">
        <v>289.3</v>
      </c>
      <c r="E299" s="19" t="n">
        <f aca="false">C299</f>
        <v>443.6</v>
      </c>
      <c r="F299" s="20" t="n">
        <f aca="false">E299*G299</f>
        <v>15348560</v>
      </c>
      <c r="G299" s="14" t="n">
        <v>34600</v>
      </c>
      <c r="H299" s="14" t="n">
        <v>0</v>
      </c>
      <c r="I299" s="14" t="n">
        <v>0</v>
      </c>
      <c r="J299" s="14" t="n">
        <v>0</v>
      </c>
      <c r="K299" s="14" t="n">
        <v>0</v>
      </c>
      <c r="L299" s="14" t="n">
        <v>0</v>
      </c>
      <c r="M299" s="14" t="n">
        <v>0</v>
      </c>
      <c r="N299" s="14" t="n">
        <v>0</v>
      </c>
      <c r="O299" s="14" t="n">
        <v>0</v>
      </c>
      <c r="P299" s="14" t="n">
        <v>0</v>
      </c>
      <c r="Q299" s="20" t="n">
        <f aca="false">F299</f>
        <v>15348560</v>
      </c>
      <c r="R299" s="14" t="n">
        <v>0</v>
      </c>
      <c r="S299" s="14" t="n">
        <v>34600</v>
      </c>
      <c r="T299" s="14" t="n">
        <v>25950</v>
      </c>
    </row>
    <row collapsed="false" customFormat="false" customHeight="false" hidden="false" ht="15" outlineLevel="0" r="300">
      <c r="A300" s="22" t="n">
        <v>45</v>
      </c>
      <c r="B300" s="18" t="s">
        <v>309</v>
      </c>
      <c r="C300" s="19" t="n">
        <v>836.5</v>
      </c>
      <c r="D300" s="19" t="n">
        <v>266.6</v>
      </c>
      <c r="E300" s="19" t="n">
        <f aca="false">C300</f>
        <v>836.5</v>
      </c>
      <c r="F300" s="20" t="n">
        <f aca="false">E300*G300</f>
        <v>28942900</v>
      </c>
      <c r="G300" s="14" t="n">
        <v>34600</v>
      </c>
      <c r="H300" s="14" t="n">
        <v>0</v>
      </c>
      <c r="I300" s="14" t="n">
        <v>0</v>
      </c>
      <c r="J300" s="14" t="n">
        <v>0</v>
      </c>
      <c r="K300" s="14" t="n">
        <v>0</v>
      </c>
      <c r="L300" s="14" t="n">
        <v>0</v>
      </c>
      <c r="M300" s="14" t="n">
        <v>0</v>
      </c>
      <c r="N300" s="14" t="n">
        <v>0</v>
      </c>
      <c r="O300" s="14" t="n">
        <v>0</v>
      </c>
      <c r="P300" s="14" t="n">
        <v>0</v>
      </c>
      <c r="Q300" s="20" t="n">
        <f aca="false">F300</f>
        <v>28942900</v>
      </c>
      <c r="R300" s="14" t="n">
        <v>0</v>
      </c>
      <c r="S300" s="14" t="n">
        <v>34600</v>
      </c>
      <c r="T300" s="14" t="n">
        <v>25950</v>
      </c>
    </row>
    <row collapsed="false" customFormat="false" customHeight="false" hidden="false" ht="15" outlineLevel="0" r="301">
      <c r="A301" s="22" t="n">
        <v>46</v>
      </c>
      <c r="B301" s="18" t="s">
        <v>310</v>
      </c>
      <c r="C301" s="19" t="n">
        <v>876.9</v>
      </c>
      <c r="D301" s="19" t="n">
        <v>356</v>
      </c>
      <c r="E301" s="19" t="n">
        <f aca="false">C301</f>
        <v>876.9</v>
      </c>
      <c r="F301" s="20" t="n">
        <f aca="false">E301*G301</f>
        <v>30340740</v>
      </c>
      <c r="G301" s="14" t="n">
        <v>34600</v>
      </c>
      <c r="H301" s="14" t="n">
        <v>0</v>
      </c>
      <c r="I301" s="14" t="n">
        <v>0</v>
      </c>
      <c r="J301" s="14" t="n">
        <v>0</v>
      </c>
      <c r="K301" s="14" t="n">
        <v>0</v>
      </c>
      <c r="L301" s="14" t="n">
        <v>0</v>
      </c>
      <c r="M301" s="14" t="n">
        <v>0</v>
      </c>
      <c r="N301" s="14" t="n">
        <v>0</v>
      </c>
      <c r="O301" s="14" t="n">
        <v>0</v>
      </c>
      <c r="P301" s="14" t="n">
        <v>0</v>
      </c>
      <c r="Q301" s="20" t="n">
        <f aca="false">F301</f>
        <v>30340740</v>
      </c>
      <c r="R301" s="14" t="n">
        <v>0</v>
      </c>
      <c r="S301" s="14" t="n">
        <v>34600</v>
      </c>
      <c r="T301" s="14" t="n">
        <v>25950</v>
      </c>
    </row>
    <row collapsed="false" customFormat="false" customHeight="false" hidden="false" ht="15" outlineLevel="0" r="302">
      <c r="A302" s="22" t="n">
        <v>47</v>
      </c>
      <c r="B302" s="18" t="s">
        <v>311</v>
      </c>
      <c r="C302" s="19" t="n">
        <v>441.4</v>
      </c>
      <c r="D302" s="19" t="n">
        <v>330.6</v>
      </c>
      <c r="E302" s="19" t="n">
        <f aca="false">C302</f>
        <v>441.4</v>
      </c>
      <c r="F302" s="20" t="n">
        <f aca="false">E302*G302</f>
        <v>15272440</v>
      </c>
      <c r="G302" s="14" t="n">
        <v>34600</v>
      </c>
      <c r="H302" s="14" t="n">
        <v>0</v>
      </c>
      <c r="I302" s="14" t="n">
        <v>0</v>
      </c>
      <c r="J302" s="14" t="n">
        <v>0</v>
      </c>
      <c r="K302" s="14" t="n">
        <v>0</v>
      </c>
      <c r="L302" s="14" t="n">
        <v>0</v>
      </c>
      <c r="M302" s="14" t="n">
        <v>0</v>
      </c>
      <c r="N302" s="14" t="n">
        <v>0</v>
      </c>
      <c r="O302" s="14" t="n">
        <v>0</v>
      </c>
      <c r="P302" s="14" t="n">
        <v>0</v>
      </c>
      <c r="Q302" s="20" t="n">
        <f aca="false">F302</f>
        <v>15272440</v>
      </c>
      <c r="R302" s="14" t="n">
        <v>0</v>
      </c>
      <c r="S302" s="14" t="n">
        <v>34600</v>
      </c>
      <c r="T302" s="14" t="n">
        <v>25950</v>
      </c>
    </row>
    <row collapsed="false" customFormat="false" customHeight="false" hidden="false" ht="15" outlineLevel="0" r="303">
      <c r="A303" s="22" t="n">
        <v>48</v>
      </c>
      <c r="B303" s="18" t="s">
        <v>312</v>
      </c>
      <c r="C303" s="19" t="n">
        <v>128.2</v>
      </c>
      <c r="D303" s="19" t="n">
        <v>128.2</v>
      </c>
      <c r="E303" s="19" t="n">
        <f aca="false">C303</f>
        <v>128.2</v>
      </c>
      <c r="F303" s="20" t="n">
        <f aca="false">E303*G303</f>
        <v>4435720</v>
      </c>
      <c r="G303" s="14" t="n">
        <v>34600</v>
      </c>
      <c r="H303" s="14" t="n">
        <v>0</v>
      </c>
      <c r="I303" s="14" t="n">
        <v>0</v>
      </c>
      <c r="J303" s="14" t="n">
        <v>0</v>
      </c>
      <c r="K303" s="14" t="n">
        <v>0</v>
      </c>
      <c r="L303" s="14" t="n">
        <v>0</v>
      </c>
      <c r="M303" s="14" t="n">
        <v>0</v>
      </c>
      <c r="N303" s="14" t="n">
        <v>0</v>
      </c>
      <c r="O303" s="14" t="n">
        <v>0</v>
      </c>
      <c r="P303" s="14" t="n">
        <v>0</v>
      </c>
      <c r="Q303" s="20" t="n">
        <f aca="false">F303</f>
        <v>4435720</v>
      </c>
      <c r="R303" s="14" t="n">
        <v>0</v>
      </c>
      <c r="S303" s="14" t="n">
        <v>34600</v>
      </c>
      <c r="T303" s="14" t="n">
        <v>25950</v>
      </c>
    </row>
    <row collapsed="false" customFormat="false" customHeight="false" hidden="false" ht="15" outlineLevel="0" r="304">
      <c r="A304" s="22" t="n">
        <v>49</v>
      </c>
      <c r="B304" s="18" t="s">
        <v>313</v>
      </c>
      <c r="C304" s="19" t="n">
        <v>285.5</v>
      </c>
      <c r="D304" s="19" t="n">
        <v>85.9</v>
      </c>
      <c r="E304" s="19" t="n">
        <f aca="false">C304</f>
        <v>285.5</v>
      </c>
      <c r="F304" s="20" t="n">
        <f aca="false">E304*G304</f>
        <v>9878300</v>
      </c>
      <c r="G304" s="14" t="n">
        <v>34600</v>
      </c>
      <c r="H304" s="14" t="n">
        <v>0</v>
      </c>
      <c r="I304" s="14" t="n">
        <v>0</v>
      </c>
      <c r="J304" s="14" t="n">
        <v>0</v>
      </c>
      <c r="K304" s="14" t="n">
        <v>0</v>
      </c>
      <c r="L304" s="14" t="n">
        <v>0</v>
      </c>
      <c r="M304" s="14" t="n">
        <v>0</v>
      </c>
      <c r="N304" s="14" t="n">
        <v>0</v>
      </c>
      <c r="O304" s="14" t="n">
        <v>0</v>
      </c>
      <c r="P304" s="14" t="n">
        <v>0</v>
      </c>
      <c r="Q304" s="20" t="n">
        <f aca="false">F304</f>
        <v>9878300</v>
      </c>
      <c r="R304" s="14" t="n">
        <v>0</v>
      </c>
      <c r="S304" s="14" t="n">
        <v>34600</v>
      </c>
      <c r="T304" s="14" t="n">
        <v>25950</v>
      </c>
    </row>
    <row collapsed="false" customFormat="false" customHeight="false" hidden="false" ht="15" outlineLevel="0" r="305">
      <c r="A305" s="22" t="n">
        <v>50</v>
      </c>
      <c r="B305" s="18" t="s">
        <v>314</v>
      </c>
      <c r="C305" s="19" t="n">
        <v>119.9</v>
      </c>
      <c r="D305" s="19" t="n">
        <v>119.9</v>
      </c>
      <c r="E305" s="19" t="n">
        <f aca="false">C305</f>
        <v>119.9</v>
      </c>
      <c r="F305" s="20" t="n">
        <f aca="false">E305*G305</f>
        <v>4148540</v>
      </c>
      <c r="G305" s="14" t="n">
        <v>34600</v>
      </c>
      <c r="H305" s="14" t="n">
        <v>0</v>
      </c>
      <c r="I305" s="14" t="n">
        <v>0</v>
      </c>
      <c r="J305" s="14" t="n">
        <v>0</v>
      </c>
      <c r="K305" s="14" t="n">
        <v>0</v>
      </c>
      <c r="L305" s="14" t="n">
        <v>0</v>
      </c>
      <c r="M305" s="14" t="n">
        <v>0</v>
      </c>
      <c r="N305" s="14" t="n">
        <v>0</v>
      </c>
      <c r="O305" s="14" t="n">
        <v>0</v>
      </c>
      <c r="P305" s="14" t="n">
        <v>0</v>
      </c>
      <c r="Q305" s="20" t="n">
        <f aca="false">F305</f>
        <v>4148540</v>
      </c>
      <c r="R305" s="14" t="n">
        <v>0</v>
      </c>
      <c r="S305" s="14" t="n">
        <v>34600</v>
      </c>
      <c r="T305" s="14" t="n">
        <v>25950</v>
      </c>
    </row>
    <row collapsed="false" customFormat="false" customHeight="false" hidden="false" ht="15" outlineLevel="0" r="306">
      <c r="A306" s="22" t="n">
        <v>51</v>
      </c>
      <c r="B306" s="18" t="s">
        <v>315</v>
      </c>
      <c r="C306" s="19" t="n">
        <v>437.5</v>
      </c>
      <c r="D306" s="19" t="n">
        <v>269.3</v>
      </c>
      <c r="E306" s="19" t="n">
        <f aca="false">C306</f>
        <v>437.5</v>
      </c>
      <c r="F306" s="20" t="n">
        <f aca="false">E306*G306</f>
        <v>15137500</v>
      </c>
      <c r="G306" s="14" t="n">
        <v>34600</v>
      </c>
      <c r="H306" s="14" t="n">
        <v>0</v>
      </c>
      <c r="I306" s="14" t="n">
        <v>0</v>
      </c>
      <c r="J306" s="14" t="n">
        <v>0</v>
      </c>
      <c r="K306" s="14" t="n">
        <v>0</v>
      </c>
      <c r="L306" s="14" t="n">
        <v>0</v>
      </c>
      <c r="M306" s="14" t="n">
        <v>0</v>
      </c>
      <c r="N306" s="14" t="n">
        <v>0</v>
      </c>
      <c r="O306" s="14" t="n">
        <v>0</v>
      </c>
      <c r="P306" s="14" t="n">
        <v>0</v>
      </c>
      <c r="Q306" s="20" t="n">
        <f aca="false">F306</f>
        <v>15137500</v>
      </c>
      <c r="R306" s="14" t="n">
        <v>0</v>
      </c>
      <c r="S306" s="14" t="n">
        <v>34600</v>
      </c>
      <c r="T306" s="14" t="n">
        <v>25950</v>
      </c>
    </row>
    <row collapsed="false" customFormat="false" customHeight="false" hidden="false" ht="15" outlineLevel="0" r="307">
      <c r="A307" s="22" t="n">
        <v>52</v>
      </c>
      <c r="B307" s="18" t="s">
        <v>316</v>
      </c>
      <c r="C307" s="19" t="n">
        <v>135</v>
      </c>
      <c r="D307" s="19" t="n">
        <v>49.3</v>
      </c>
      <c r="E307" s="19" t="n">
        <f aca="false">C307</f>
        <v>135</v>
      </c>
      <c r="F307" s="20" t="n">
        <f aca="false">E307*G307</f>
        <v>4671000</v>
      </c>
      <c r="G307" s="14" t="n">
        <v>34600</v>
      </c>
      <c r="H307" s="14" t="n">
        <v>0</v>
      </c>
      <c r="I307" s="14" t="n">
        <v>0</v>
      </c>
      <c r="J307" s="14" t="n">
        <v>0</v>
      </c>
      <c r="K307" s="14" t="n">
        <v>0</v>
      </c>
      <c r="L307" s="14" t="n">
        <v>0</v>
      </c>
      <c r="M307" s="14" t="n">
        <v>0</v>
      </c>
      <c r="N307" s="14" t="n">
        <v>0</v>
      </c>
      <c r="O307" s="14" t="n">
        <v>0</v>
      </c>
      <c r="P307" s="14" t="n">
        <v>0</v>
      </c>
      <c r="Q307" s="20" t="n">
        <f aca="false">F307</f>
        <v>4671000</v>
      </c>
      <c r="R307" s="14" t="n">
        <v>0</v>
      </c>
      <c r="S307" s="14" t="n">
        <v>34600</v>
      </c>
      <c r="T307" s="14" t="n">
        <v>25950</v>
      </c>
    </row>
    <row collapsed="false" customFormat="false" customHeight="false" hidden="false" ht="15" outlineLevel="0" r="308">
      <c r="A308" s="22" t="n">
        <v>53</v>
      </c>
      <c r="B308" s="18" t="s">
        <v>317</v>
      </c>
      <c r="C308" s="19" t="n">
        <v>315.1</v>
      </c>
      <c r="D308" s="19" t="n">
        <v>36.4</v>
      </c>
      <c r="E308" s="19" t="n">
        <f aca="false">C308</f>
        <v>315.1</v>
      </c>
      <c r="F308" s="20" t="n">
        <f aca="false">E308*G308</f>
        <v>10902460</v>
      </c>
      <c r="G308" s="14" t="n">
        <v>34600</v>
      </c>
      <c r="H308" s="14" t="n">
        <v>0</v>
      </c>
      <c r="I308" s="14" t="n">
        <v>0</v>
      </c>
      <c r="J308" s="14" t="n">
        <v>0</v>
      </c>
      <c r="K308" s="14" t="n">
        <v>0</v>
      </c>
      <c r="L308" s="14" t="n">
        <v>0</v>
      </c>
      <c r="M308" s="14" t="n">
        <v>0</v>
      </c>
      <c r="N308" s="14" t="n">
        <v>0</v>
      </c>
      <c r="O308" s="14" t="n">
        <v>0</v>
      </c>
      <c r="P308" s="14" t="n">
        <v>0</v>
      </c>
      <c r="Q308" s="20" t="n">
        <f aca="false">F308</f>
        <v>10902460</v>
      </c>
      <c r="R308" s="14" t="n">
        <v>0</v>
      </c>
      <c r="S308" s="14" t="n">
        <v>34600</v>
      </c>
      <c r="T308" s="14" t="n">
        <v>25950</v>
      </c>
    </row>
    <row collapsed="false" customFormat="false" customHeight="false" hidden="false" ht="15" outlineLevel="0" r="309">
      <c r="A309" s="22" t="n">
        <v>54</v>
      </c>
      <c r="B309" s="18" t="s">
        <v>318</v>
      </c>
      <c r="C309" s="19" t="n">
        <v>313</v>
      </c>
      <c r="D309" s="19" t="n">
        <v>82.8</v>
      </c>
      <c r="E309" s="19" t="n">
        <f aca="false">C309</f>
        <v>313</v>
      </c>
      <c r="F309" s="20" t="n">
        <f aca="false">E309*G309</f>
        <v>10829800</v>
      </c>
      <c r="G309" s="14" t="n">
        <v>34600</v>
      </c>
      <c r="H309" s="14" t="n">
        <v>0</v>
      </c>
      <c r="I309" s="14" t="n">
        <v>0</v>
      </c>
      <c r="J309" s="14" t="n">
        <v>0</v>
      </c>
      <c r="K309" s="14" t="n">
        <v>0</v>
      </c>
      <c r="L309" s="14" t="n">
        <v>0</v>
      </c>
      <c r="M309" s="14" t="n">
        <v>0</v>
      </c>
      <c r="N309" s="14" t="n">
        <v>0</v>
      </c>
      <c r="O309" s="14" t="n">
        <v>0</v>
      </c>
      <c r="P309" s="14" t="n">
        <v>0</v>
      </c>
      <c r="Q309" s="20" t="n">
        <f aca="false">F309</f>
        <v>10829800</v>
      </c>
      <c r="R309" s="14" t="n">
        <v>0</v>
      </c>
      <c r="S309" s="14" t="n">
        <v>34600</v>
      </c>
      <c r="T309" s="14" t="n">
        <v>25950</v>
      </c>
    </row>
    <row collapsed="false" customFormat="false" customHeight="false" hidden="false" ht="15" outlineLevel="0" r="310">
      <c r="A310" s="22" t="n">
        <v>55</v>
      </c>
      <c r="B310" s="18" t="s">
        <v>319</v>
      </c>
      <c r="C310" s="19" t="n">
        <v>321.6</v>
      </c>
      <c r="D310" s="19" t="n">
        <v>135.2</v>
      </c>
      <c r="E310" s="19" t="n">
        <f aca="false">C310</f>
        <v>321.6</v>
      </c>
      <c r="F310" s="20" t="n">
        <f aca="false">E310*G310</f>
        <v>11127360</v>
      </c>
      <c r="G310" s="14" t="n">
        <v>34600</v>
      </c>
      <c r="H310" s="14" t="n">
        <v>0</v>
      </c>
      <c r="I310" s="14" t="n">
        <v>0</v>
      </c>
      <c r="J310" s="14" t="n">
        <v>0</v>
      </c>
      <c r="K310" s="14" t="n">
        <v>0</v>
      </c>
      <c r="L310" s="14" t="n">
        <v>0</v>
      </c>
      <c r="M310" s="14" t="n">
        <v>0</v>
      </c>
      <c r="N310" s="14" t="n">
        <v>0</v>
      </c>
      <c r="O310" s="14" t="n">
        <v>0</v>
      </c>
      <c r="P310" s="14" t="n">
        <v>0</v>
      </c>
      <c r="Q310" s="20" t="n">
        <f aca="false">F310</f>
        <v>11127360</v>
      </c>
      <c r="R310" s="14" t="n">
        <v>0</v>
      </c>
      <c r="S310" s="14" t="n">
        <v>34600</v>
      </c>
      <c r="T310" s="14" t="n">
        <v>25950</v>
      </c>
    </row>
    <row collapsed="false" customFormat="false" customHeight="false" hidden="false" ht="15" outlineLevel="0" r="311">
      <c r="A311" s="22" t="n">
        <v>56</v>
      </c>
      <c r="B311" s="18" t="s">
        <v>320</v>
      </c>
      <c r="C311" s="19" t="n">
        <v>277.7</v>
      </c>
      <c r="D311" s="19" t="n">
        <v>37.5</v>
      </c>
      <c r="E311" s="19" t="n">
        <f aca="false">C311</f>
        <v>277.7</v>
      </c>
      <c r="F311" s="20" t="n">
        <f aca="false">E311*G311</f>
        <v>9608420</v>
      </c>
      <c r="G311" s="14" t="n">
        <v>34600</v>
      </c>
      <c r="H311" s="14" t="n">
        <v>0</v>
      </c>
      <c r="I311" s="14" t="n">
        <v>0</v>
      </c>
      <c r="J311" s="14" t="n">
        <v>0</v>
      </c>
      <c r="K311" s="14" t="n">
        <v>0</v>
      </c>
      <c r="L311" s="14" t="n">
        <v>0</v>
      </c>
      <c r="M311" s="14" t="n">
        <v>0</v>
      </c>
      <c r="N311" s="14" t="n">
        <v>0</v>
      </c>
      <c r="O311" s="14" t="n">
        <v>0</v>
      </c>
      <c r="P311" s="14" t="n">
        <v>0</v>
      </c>
      <c r="Q311" s="20" t="n">
        <f aca="false">F311</f>
        <v>9608420</v>
      </c>
      <c r="R311" s="14" t="n">
        <v>0</v>
      </c>
      <c r="S311" s="14" t="n">
        <v>34600</v>
      </c>
      <c r="T311" s="14" t="n">
        <v>25950</v>
      </c>
    </row>
    <row collapsed="false" customFormat="false" customHeight="false" hidden="false" ht="15" outlineLevel="0" r="312">
      <c r="A312" s="22" t="n">
        <v>57</v>
      </c>
      <c r="B312" s="18" t="s">
        <v>321</v>
      </c>
      <c r="C312" s="19" t="n">
        <v>315.6</v>
      </c>
      <c r="D312" s="19" t="n">
        <v>121</v>
      </c>
      <c r="E312" s="19" t="n">
        <f aca="false">C312</f>
        <v>315.6</v>
      </c>
      <c r="F312" s="20" t="n">
        <f aca="false">E312*G312</f>
        <v>10919760</v>
      </c>
      <c r="G312" s="14" t="n">
        <v>34600</v>
      </c>
      <c r="H312" s="14" t="n">
        <v>0</v>
      </c>
      <c r="I312" s="14" t="n">
        <v>0</v>
      </c>
      <c r="J312" s="14" t="n">
        <v>0</v>
      </c>
      <c r="K312" s="14" t="n">
        <v>0</v>
      </c>
      <c r="L312" s="14" t="n">
        <v>0</v>
      </c>
      <c r="M312" s="14" t="n">
        <v>0</v>
      </c>
      <c r="N312" s="14" t="n">
        <v>0</v>
      </c>
      <c r="O312" s="14" t="n">
        <v>0</v>
      </c>
      <c r="P312" s="14" t="n">
        <v>0</v>
      </c>
      <c r="Q312" s="20" t="n">
        <f aca="false">F312</f>
        <v>10919760</v>
      </c>
      <c r="R312" s="14" t="n">
        <v>0</v>
      </c>
      <c r="S312" s="14" t="n">
        <v>34600</v>
      </c>
      <c r="T312" s="14" t="n">
        <v>25950</v>
      </c>
    </row>
    <row collapsed="false" customFormat="false" customHeight="false" hidden="false" ht="15" outlineLevel="0" r="313">
      <c r="A313" s="22" t="n">
        <v>58</v>
      </c>
      <c r="B313" s="18" t="s">
        <v>322</v>
      </c>
      <c r="C313" s="19" t="n">
        <v>109.1</v>
      </c>
      <c r="D313" s="19" t="n">
        <v>109.1</v>
      </c>
      <c r="E313" s="19" t="n">
        <f aca="false">C313</f>
        <v>109.1</v>
      </c>
      <c r="F313" s="20" t="n">
        <f aca="false">E313*G313</f>
        <v>3774860</v>
      </c>
      <c r="G313" s="14" t="n">
        <v>34600</v>
      </c>
      <c r="H313" s="14" t="n">
        <v>0</v>
      </c>
      <c r="I313" s="14" t="n">
        <v>0</v>
      </c>
      <c r="J313" s="14" t="n">
        <v>0</v>
      </c>
      <c r="K313" s="14" t="n">
        <v>0</v>
      </c>
      <c r="L313" s="14" t="n">
        <v>0</v>
      </c>
      <c r="M313" s="14" t="n">
        <v>0</v>
      </c>
      <c r="N313" s="14" t="n">
        <v>0</v>
      </c>
      <c r="O313" s="14" t="n">
        <v>0</v>
      </c>
      <c r="P313" s="14" t="n">
        <v>0</v>
      </c>
      <c r="Q313" s="20" t="n">
        <f aca="false">F313</f>
        <v>3774860</v>
      </c>
      <c r="R313" s="14" t="n">
        <v>0</v>
      </c>
      <c r="S313" s="14" t="n">
        <v>34600</v>
      </c>
      <c r="T313" s="14" t="n">
        <v>25950</v>
      </c>
    </row>
    <row collapsed="false" customFormat="false" customHeight="false" hidden="false" ht="15" outlineLevel="0" r="314">
      <c r="A314" s="22" t="n">
        <v>59</v>
      </c>
      <c r="B314" s="18" t="s">
        <v>323</v>
      </c>
      <c r="C314" s="19" t="n">
        <v>20.5</v>
      </c>
      <c r="D314" s="19" t="n">
        <v>0</v>
      </c>
      <c r="E314" s="19" t="n">
        <f aca="false">C314</f>
        <v>20.5</v>
      </c>
      <c r="F314" s="20" t="n">
        <f aca="false">E314*G314</f>
        <v>709300</v>
      </c>
      <c r="G314" s="14" t="n">
        <v>34600</v>
      </c>
      <c r="H314" s="14" t="n">
        <v>0</v>
      </c>
      <c r="I314" s="14" t="n">
        <v>0</v>
      </c>
      <c r="J314" s="14" t="n">
        <v>0</v>
      </c>
      <c r="K314" s="14" t="n">
        <v>0</v>
      </c>
      <c r="L314" s="14" t="n">
        <v>0</v>
      </c>
      <c r="M314" s="14" t="n">
        <v>0</v>
      </c>
      <c r="N314" s="14" t="n">
        <v>0</v>
      </c>
      <c r="O314" s="14" t="n">
        <v>0</v>
      </c>
      <c r="P314" s="14" t="n">
        <v>0</v>
      </c>
      <c r="Q314" s="20" t="n">
        <f aca="false">F314</f>
        <v>709300</v>
      </c>
      <c r="R314" s="14" t="n">
        <v>0</v>
      </c>
      <c r="S314" s="14" t="n">
        <v>34600</v>
      </c>
      <c r="T314" s="14" t="n">
        <v>25950</v>
      </c>
    </row>
    <row collapsed="false" customFormat="false" customHeight="false" hidden="false" ht="15" outlineLevel="0" r="315">
      <c r="A315" s="22" t="n">
        <v>60</v>
      </c>
      <c r="B315" s="18" t="s">
        <v>324</v>
      </c>
      <c r="C315" s="19" t="n">
        <v>54.3</v>
      </c>
      <c r="D315" s="19" t="n">
        <v>0</v>
      </c>
      <c r="E315" s="19" t="n">
        <f aca="false">C315</f>
        <v>54.3</v>
      </c>
      <c r="F315" s="20" t="n">
        <f aca="false">E315*G315</f>
        <v>1878780</v>
      </c>
      <c r="G315" s="14" t="n">
        <v>34600</v>
      </c>
      <c r="H315" s="14" t="n">
        <v>0</v>
      </c>
      <c r="I315" s="14" t="n">
        <v>0</v>
      </c>
      <c r="J315" s="14" t="n">
        <v>0</v>
      </c>
      <c r="K315" s="14" t="n">
        <v>0</v>
      </c>
      <c r="L315" s="14" t="n">
        <v>0</v>
      </c>
      <c r="M315" s="14" t="n">
        <v>0</v>
      </c>
      <c r="N315" s="14" t="n">
        <v>0</v>
      </c>
      <c r="O315" s="14" t="n">
        <v>0</v>
      </c>
      <c r="P315" s="14" t="n">
        <v>0</v>
      </c>
      <c r="Q315" s="20" t="n">
        <f aca="false">F315</f>
        <v>1878780</v>
      </c>
      <c r="R315" s="14" t="n">
        <v>0</v>
      </c>
      <c r="S315" s="14" t="n">
        <v>34600</v>
      </c>
      <c r="T315" s="14" t="n">
        <v>25950</v>
      </c>
    </row>
    <row collapsed="false" customFormat="false" customHeight="false" hidden="false" ht="15" outlineLevel="0" r="316">
      <c r="A316" s="22" t="n">
        <v>61</v>
      </c>
      <c r="B316" s="18" t="s">
        <v>325</v>
      </c>
      <c r="C316" s="19" t="n">
        <v>138</v>
      </c>
      <c r="D316" s="19" t="n">
        <v>0</v>
      </c>
      <c r="E316" s="19" t="n">
        <f aca="false">C316</f>
        <v>138</v>
      </c>
      <c r="F316" s="20" t="n">
        <f aca="false">E316*G316</f>
        <v>4774800</v>
      </c>
      <c r="G316" s="14" t="n">
        <v>34600</v>
      </c>
      <c r="H316" s="14" t="n">
        <v>0</v>
      </c>
      <c r="I316" s="14" t="n">
        <v>0</v>
      </c>
      <c r="J316" s="14" t="n">
        <v>0</v>
      </c>
      <c r="K316" s="14" t="n">
        <v>0</v>
      </c>
      <c r="L316" s="14" t="n">
        <v>0</v>
      </c>
      <c r="M316" s="14" t="n">
        <v>0</v>
      </c>
      <c r="N316" s="14" t="n">
        <v>0</v>
      </c>
      <c r="O316" s="14" t="n">
        <v>0</v>
      </c>
      <c r="P316" s="14" t="n">
        <v>0</v>
      </c>
      <c r="Q316" s="20" t="n">
        <f aca="false">F316</f>
        <v>4774800</v>
      </c>
      <c r="R316" s="14" t="n">
        <v>0</v>
      </c>
      <c r="S316" s="14" t="n">
        <v>34600</v>
      </c>
      <c r="T316" s="14" t="n">
        <v>25950</v>
      </c>
    </row>
    <row collapsed="false" customFormat="true" customHeight="true" hidden="false" ht="15" outlineLevel="0" r="317" s="15">
      <c r="A317" s="16" t="s">
        <v>88</v>
      </c>
      <c r="B317" s="16"/>
      <c r="C317" s="12" t="n">
        <f aca="false">SUM(C318:C348)</f>
        <v>3686.8</v>
      </c>
      <c r="D317" s="12" t="n">
        <f aca="false">SUM(D318:D348)</f>
        <v>1189.2</v>
      </c>
      <c r="E317" s="12" t="n">
        <f aca="false">C317</f>
        <v>3686.8</v>
      </c>
      <c r="F317" s="13" t="n">
        <f aca="false">SUM(F318:F348)</f>
        <v>127563280</v>
      </c>
      <c r="G317" s="14" t="n">
        <v>34600</v>
      </c>
      <c r="H317" s="14" t="n">
        <v>0</v>
      </c>
      <c r="I317" s="14" t="n">
        <v>0</v>
      </c>
      <c r="J317" s="14" t="n">
        <v>0</v>
      </c>
      <c r="K317" s="14" t="n">
        <v>0</v>
      </c>
      <c r="L317" s="14" t="n">
        <v>0</v>
      </c>
      <c r="M317" s="14" t="n">
        <v>0</v>
      </c>
      <c r="N317" s="14" t="n">
        <v>0</v>
      </c>
      <c r="O317" s="14" t="n">
        <v>0</v>
      </c>
      <c r="P317" s="14" t="n">
        <v>0</v>
      </c>
      <c r="Q317" s="13" t="n">
        <f aca="false">F317</f>
        <v>127563280</v>
      </c>
      <c r="R317" s="14" t="n">
        <v>0</v>
      </c>
      <c r="S317" s="14" t="n">
        <v>34600</v>
      </c>
      <c r="T317" s="14" t="n">
        <v>25950</v>
      </c>
    </row>
    <row collapsed="false" customFormat="false" customHeight="false" hidden="false" ht="15" outlineLevel="0" r="318">
      <c r="A318" s="22" t="n">
        <v>62</v>
      </c>
      <c r="B318" s="23" t="s">
        <v>326</v>
      </c>
      <c r="C318" s="19" t="n">
        <f aca="false">164+D318</f>
        <v>614.1</v>
      </c>
      <c r="D318" s="19" t="n">
        <v>450.1</v>
      </c>
      <c r="E318" s="19" t="n">
        <f aca="false">C318</f>
        <v>614.1</v>
      </c>
      <c r="F318" s="20" t="n">
        <f aca="false">E318*G318</f>
        <v>21247860</v>
      </c>
      <c r="G318" s="14" t="n">
        <v>34600</v>
      </c>
      <c r="H318" s="14" t="n">
        <v>0</v>
      </c>
      <c r="I318" s="14" t="n">
        <v>0</v>
      </c>
      <c r="J318" s="14" t="n">
        <v>0</v>
      </c>
      <c r="K318" s="14" t="n">
        <v>0</v>
      </c>
      <c r="L318" s="14" t="n">
        <v>0</v>
      </c>
      <c r="M318" s="14" t="n">
        <v>0</v>
      </c>
      <c r="N318" s="14" t="n">
        <v>0</v>
      </c>
      <c r="O318" s="14" t="n">
        <v>0</v>
      </c>
      <c r="P318" s="14" t="n">
        <v>0</v>
      </c>
      <c r="Q318" s="20" t="n">
        <f aca="false">F318</f>
        <v>21247860</v>
      </c>
      <c r="R318" s="14" t="n">
        <v>0</v>
      </c>
      <c r="S318" s="14" t="n">
        <v>34600</v>
      </c>
      <c r="T318" s="14" t="n">
        <v>25950</v>
      </c>
    </row>
    <row collapsed="false" customFormat="false" customHeight="false" hidden="false" ht="15" outlineLevel="0" r="319">
      <c r="A319" s="22" t="n">
        <v>63</v>
      </c>
      <c r="B319" s="23" t="s">
        <v>327</v>
      </c>
      <c r="C319" s="19" t="n">
        <f aca="false">89.9+D319</f>
        <v>151.5</v>
      </c>
      <c r="D319" s="19" t="n">
        <v>61.6</v>
      </c>
      <c r="E319" s="19" t="n">
        <f aca="false">C319</f>
        <v>151.5</v>
      </c>
      <c r="F319" s="20" t="n">
        <f aca="false">E319*G319</f>
        <v>5241900</v>
      </c>
      <c r="G319" s="14" t="n">
        <v>34600</v>
      </c>
      <c r="H319" s="14" t="n">
        <v>0</v>
      </c>
      <c r="I319" s="14" t="n">
        <v>0</v>
      </c>
      <c r="J319" s="14" t="n">
        <v>0</v>
      </c>
      <c r="K319" s="14" t="n">
        <v>0</v>
      </c>
      <c r="L319" s="14" t="n">
        <v>0</v>
      </c>
      <c r="M319" s="14" t="n">
        <v>0</v>
      </c>
      <c r="N319" s="14" t="n">
        <v>0</v>
      </c>
      <c r="O319" s="14" t="n">
        <v>0</v>
      </c>
      <c r="P319" s="14" t="n">
        <v>0</v>
      </c>
      <c r="Q319" s="20" t="n">
        <f aca="false">F319</f>
        <v>5241900</v>
      </c>
      <c r="R319" s="14" t="n">
        <v>0</v>
      </c>
      <c r="S319" s="14" t="n">
        <v>34600</v>
      </c>
      <c r="T319" s="14" t="n">
        <v>25950</v>
      </c>
    </row>
    <row collapsed="false" customFormat="false" customHeight="false" hidden="false" ht="15" outlineLevel="0" r="320">
      <c r="A320" s="22" t="n">
        <v>64</v>
      </c>
      <c r="B320" s="23" t="s">
        <v>328</v>
      </c>
      <c r="C320" s="19" t="n">
        <f aca="false">40.1+D320</f>
        <v>107.3</v>
      </c>
      <c r="D320" s="19" t="n">
        <v>67.2</v>
      </c>
      <c r="E320" s="19" t="n">
        <f aca="false">C320</f>
        <v>107.3</v>
      </c>
      <c r="F320" s="20" t="n">
        <f aca="false">E320*G320</f>
        <v>3712580</v>
      </c>
      <c r="G320" s="14" t="n">
        <v>34600</v>
      </c>
      <c r="H320" s="14" t="n">
        <v>0</v>
      </c>
      <c r="I320" s="14" t="n">
        <v>0</v>
      </c>
      <c r="J320" s="14" t="n">
        <v>0</v>
      </c>
      <c r="K320" s="14" t="n">
        <v>0</v>
      </c>
      <c r="L320" s="14" t="n">
        <v>0</v>
      </c>
      <c r="M320" s="14" t="n">
        <v>0</v>
      </c>
      <c r="N320" s="14" t="n">
        <v>0</v>
      </c>
      <c r="O320" s="14" t="n">
        <v>0</v>
      </c>
      <c r="P320" s="14" t="n">
        <v>0</v>
      </c>
      <c r="Q320" s="20" t="n">
        <f aca="false">F320</f>
        <v>3712580</v>
      </c>
      <c r="R320" s="14" t="n">
        <v>0</v>
      </c>
      <c r="S320" s="14" t="n">
        <v>34600</v>
      </c>
      <c r="T320" s="14" t="n">
        <v>25950</v>
      </c>
    </row>
    <row collapsed="false" customFormat="false" customHeight="false" hidden="false" ht="14.9" outlineLevel="0" r="321">
      <c r="A321" s="22" t="n">
        <v>65</v>
      </c>
      <c r="B321" s="23" t="s">
        <v>329</v>
      </c>
      <c r="C321" s="19" t="n">
        <f aca="false">47.4+D321</f>
        <v>179.4</v>
      </c>
      <c r="D321" s="19" t="n">
        <v>132</v>
      </c>
      <c r="E321" s="19" t="n">
        <f aca="false">C321</f>
        <v>179.4</v>
      </c>
      <c r="F321" s="20" t="n">
        <f aca="false">E321*G321</f>
        <v>6207240</v>
      </c>
      <c r="G321" s="14" t="n">
        <v>34600</v>
      </c>
      <c r="H321" s="14" t="n">
        <v>0</v>
      </c>
      <c r="I321" s="14" t="n">
        <v>0</v>
      </c>
      <c r="J321" s="14" t="n">
        <v>0</v>
      </c>
      <c r="K321" s="14" t="n">
        <v>0</v>
      </c>
      <c r="L321" s="14" t="n">
        <v>0</v>
      </c>
      <c r="M321" s="14" t="n">
        <v>0</v>
      </c>
      <c r="N321" s="14" t="n">
        <v>0</v>
      </c>
      <c r="O321" s="14" t="n">
        <v>0</v>
      </c>
      <c r="P321" s="14" t="n">
        <v>0</v>
      </c>
      <c r="Q321" s="20" t="n">
        <f aca="false">F321</f>
        <v>6207240</v>
      </c>
      <c r="R321" s="14" t="n">
        <v>0</v>
      </c>
      <c r="S321" s="14" t="n">
        <v>34600</v>
      </c>
      <c r="T321" s="14" t="n">
        <v>25950</v>
      </c>
    </row>
    <row collapsed="false" customFormat="false" customHeight="false" hidden="false" ht="15" outlineLevel="0" r="322">
      <c r="A322" s="22" t="n">
        <v>66</v>
      </c>
      <c r="B322" s="23" t="s">
        <v>330</v>
      </c>
      <c r="C322" s="19" t="n">
        <f aca="false">38.2+D322</f>
        <v>75.4</v>
      </c>
      <c r="D322" s="19" t="n">
        <v>37.2</v>
      </c>
      <c r="E322" s="19" t="n">
        <f aca="false">C322</f>
        <v>75.4</v>
      </c>
      <c r="F322" s="20" t="n">
        <f aca="false">E322*G322</f>
        <v>2608840</v>
      </c>
      <c r="G322" s="14" t="n">
        <v>34600</v>
      </c>
      <c r="H322" s="14" t="n">
        <v>0</v>
      </c>
      <c r="I322" s="14" t="n">
        <v>0</v>
      </c>
      <c r="J322" s="14" t="n">
        <v>0</v>
      </c>
      <c r="K322" s="14" t="n">
        <v>0</v>
      </c>
      <c r="L322" s="14" t="n">
        <v>0</v>
      </c>
      <c r="M322" s="14" t="n">
        <v>0</v>
      </c>
      <c r="N322" s="14" t="n">
        <v>0</v>
      </c>
      <c r="O322" s="14" t="n">
        <v>0</v>
      </c>
      <c r="P322" s="14" t="n">
        <v>0</v>
      </c>
      <c r="Q322" s="20" t="n">
        <f aca="false">F322</f>
        <v>2608840</v>
      </c>
      <c r="R322" s="14" t="n">
        <v>0</v>
      </c>
      <c r="S322" s="14" t="n">
        <v>34600</v>
      </c>
      <c r="T322" s="14" t="n">
        <v>25950</v>
      </c>
    </row>
    <row collapsed="false" customFormat="false" customHeight="false" hidden="false" ht="15" outlineLevel="0" r="323">
      <c r="A323" s="22" t="n">
        <v>67</v>
      </c>
      <c r="B323" s="23" t="s">
        <v>331</v>
      </c>
      <c r="C323" s="19" t="n">
        <f aca="false">D323</f>
        <v>87.6</v>
      </c>
      <c r="D323" s="19" t="n">
        <v>87.6</v>
      </c>
      <c r="E323" s="19" t="n">
        <f aca="false">C323</f>
        <v>87.6</v>
      </c>
      <c r="F323" s="20" t="n">
        <f aca="false">E323*G323</f>
        <v>3030960</v>
      </c>
      <c r="G323" s="14" t="n">
        <v>34600</v>
      </c>
      <c r="H323" s="14" t="n">
        <v>0</v>
      </c>
      <c r="I323" s="14" t="n">
        <v>0</v>
      </c>
      <c r="J323" s="14" t="n">
        <v>0</v>
      </c>
      <c r="K323" s="14" t="n">
        <v>0</v>
      </c>
      <c r="L323" s="14" t="n">
        <v>0</v>
      </c>
      <c r="M323" s="14" t="n">
        <v>0</v>
      </c>
      <c r="N323" s="14" t="n">
        <v>0</v>
      </c>
      <c r="O323" s="14" t="n">
        <v>0</v>
      </c>
      <c r="P323" s="14" t="n">
        <v>0</v>
      </c>
      <c r="Q323" s="20" t="n">
        <f aca="false">F323</f>
        <v>3030960</v>
      </c>
      <c r="R323" s="14" t="n">
        <v>0</v>
      </c>
      <c r="S323" s="14" t="n">
        <v>34600</v>
      </c>
      <c r="T323" s="14" t="n">
        <v>25950</v>
      </c>
    </row>
    <row collapsed="false" customFormat="false" customHeight="false" hidden="false" ht="15" outlineLevel="0" r="324">
      <c r="A324" s="22" t="n">
        <v>68</v>
      </c>
      <c r="B324" s="23" t="s">
        <v>332</v>
      </c>
      <c r="C324" s="19" t="n">
        <f aca="false">37.3+D324</f>
        <v>55.8</v>
      </c>
      <c r="D324" s="19" t="n">
        <v>18.5</v>
      </c>
      <c r="E324" s="19" t="n">
        <f aca="false">C324</f>
        <v>55.8</v>
      </c>
      <c r="F324" s="20" t="n">
        <f aca="false">E324*G324</f>
        <v>1930680</v>
      </c>
      <c r="G324" s="14" t="n">
        <v>34600</v>
      </c>
      <c r="H324" s="14" t="n">
        <v>0</v>
      </c>
      <c r="I324" s="14" t="n">
        <v>0</v>
      </c>
      <c r="J324" s="14" t="n">
        <v>0</v>
      </c>
      <c r="K324" s="14" t="n">
        <v>0</v>
      </c>
      <c r="L324" s="14" t="n">
        <v>0</v>
      </c>
      <c r="M324" s="14" t="n">
        <v>0</v>
      </c>
      <c r="N324" s="14" t="n">
        <v>0</v>
      </c>
      <c r="O324" s="14" t="n">
        <v>0</v>
      </c>
      <c r="P324" s="14" t="n">
        <v>0</v>
      </c>
      <c r="Q324" s="20" t="n">
        <f aca="false">F324</f>
        <v>1930680</v>
      </c>
      <c r="R324" s="14" t="n">
        <v>0</v>
      </c>
      <c r="S324" s="14" t="n">
        <v>34600</v>
      </c>
      <c r="T324" s="14" t="n">
        <v>25950</v>
      </c>
    </row>
    <row collapsed="false" customFormat="false" customHeight="false" hidden="false" ht="14.9" outlineLevel="0" r="325">
      <c r="A325" s="22" t="n">
        <v>69</v>
      </c>
      <c r="B325" s="23" t="s">
        <v>333</v>
      </c>
      <c r="C325" s="19" t="n">
        <f aca="false">18.7+D325</f>
        <v>55.8</v>
      </c>
      <c r="D325" s="19" t="n">
        <v>37.1</v>
      </c>
      <c r="E325" s="19" t="n">
        <f aca="false">C325</f>
        <v>55.8</v>
      </c>
      <c r="F325" s="20" t="n">
        <f aca="false">E325*G325</f>
        <v>1930680</v>
      </c>
      <c r="G325" s="14" t="n">
        <v>34600</v>
      </c>
      <c r="H325" s="14" t="n">
        <v>0</v>
      </c>
      <c r="I325" s="14" t="n">
        <v>0</v>
      </c>
      <c r="J325" s="14" t="n">
        <v>0</v>
      </c>
      <c r="K325" s="14" t="n">
        <v>0</v>
      </c>
      <c r="L325" s="14" t="n">
        <v>0</v>
      </c>
      <c r="M325" s="14" t="n">
        <v>0</v>
      </c>
      <c r="N325" s="14" t="n">
        <v>0</v>
      </c>
      <c r="O325" s="14" t="n">
        <v>0</v>
      </c>
      <c r="P325" s="14" t="n">
        <v>0</v>
      </c>
      <c r="Q325" s="20" t="n">
        <f aca="false">F325</f>
        <v>1930680</v>
      </c>
      <c r="R325" s="14" t="n">
        <v>0</v>
      </c>
      <c r="S325" s="14" t="n">
        <v>34600</v>
      </c>
      <c r="T325" s="14" t="n">
        <v>25950</v>
      </c>
    </row>
    <row collapsed="false" customFormat="false" customHeight="false" hidden="false" ht="15" outlineLevel="0" r="326">
      <c r="A326" s="22" t="n">
        <v>70</v>
      </c>
      <c r="B326" s="23" t="s">
        <v>334</v>
      </c>
      <c r="C326" s="19" t="n">
        <f aca="false">55.9+D326</f>
        <v>201.5</v>
      </c>
      <c r="D326" s="19" t="n">
        <v>145.6</v>
      </c>
      <c r="E326" s="19" t="n">
        <f aca="false">C326</f>
        <v>201.5</v>
      </c>
      <c r="F326" s="20" t="n">
        <f aca="false">E326*G326</f>
        <v>6971900</v>
      </c>
      <c r="G326" s="14" t="n">
        <v>34600</v>
      </c>
      <c r="H326" s="14" t="n">
        <v>0</v>
      </c>
      <c r="I326" s="14" t="n">
        <v>0</v>
      </c>
      <c r="J326" s="14" t="n">
        <v>0</v>
      </c>
      <c r="K326" s="14" t="n">
        <v>0</v>
      </c>
      <c r="L326" s="14" t="n">
        <v>0</v>
      </c>
      <c r="M326" s="14" t="n">
        <v>0</v>
      </c>
      <c r="N326" s="14" t="n">
        <v>0</v>
      </c>
      <c r="O326" s="14" t="n">
        <v>0</v>
      </c>
      <c r="P326" s="14" t="n">
        <v>0</v>
      </c>
      <c r="Q326" s="20" t="n">
        <f aca="false">F326</f>
        <v>6971900</v>
      </c>
      <c r="R326" s="14" t="n">
        <v>0</v>
      </c>
      <c r="S326" s="14" t="n">
        <v>34600</v>
      </c>
      <c r="T326" s="14" t="n">
        <v>25950</v>
      </c>
    </row>
    <row collapsed="false" customFormat="false" customHeight="false" hidden="false" ht="15" outlineLevel="0" r="327">
      <c r="A327" s="22" t="n">
        <v>71</v>
      </c>
      <c r="B327" s="23" t="s">
        <v>335</v>
      </c>
      <c r="C327" s="19" t="n">
        <f aca="false">28.1+D327</f>
        <v>108.9</v>
      </c>
      <c r="D327" s="19" t="n">
        <v>80.8</v>
      </c>
      <c r="E327" s="19" t="n">
        <f aca="false">C327</f>
        <v>108.9</v>
      </c>
      <c r="F327" s="20" t="n">
        <f aca="false">E327*G327</f>
        <v>3767940</v>
      </c>
      <c r="G327" s="14" t="n">
        <v>34600</v>
      </c>
      <c r="H327" s="14" t="n">
        <v>0</v>
      </c>
      <c r="I327" s="14" t="n">
        <v>0</v>
      </c>
      <c r="J327" s="14" t="n">
        <v>0</v>
      </c>
      <c r="K327" s="14" t="n">
        <v>0</v>
      </c>
      <c r="L327" s="14" t="n">
        <v>0</v>
      </c>
      <c r="M327" s="14" t="n">
        <v>0</v>
      </c>
      <c r="N327" s="14" t="n">
        <v>0</v>
      </c>
      <c r="O327" s="14" t="n">
        <v>0</v>
      </c>
      <c r="P327" s="14" t="n">
        <v>0</v>
      </c>
      <c r="Q327" s="20" t="n">
        <f aca="false">F327</f>
        <v>3767940</v>
      </c>
      <c r="R327" s="14" t="n">
        <v>0</v>
      </c>
      <c r="S327" s="14" t="n">
        <v>34600</v>
      </c>
      <c r="T327" s="14" t="n">
        <v>25950</v>
      </c>
    </row>
    <row collapsed="false" customFormat="false" customHeight="false" hidden="false" ht="15" outlineLevel="0" r="328">
      <c r="A328" s="22" t="n">
        <v>72</v>
      </c>
      <c r="B328" s="23" t="s">
        <v>336</v>
      </c>
      <c r="C328" s="19" t="n">
        <f aca="false">39.1+D328</f>
        <v>58.2</v>
      </c>
      <c r="D328" s="19" t="n">
        <v>19.1</v>
      </c>
      <c r="E328" s="19" t="n">
        <f aca="false">C328</f>
        <v>58.2</v>
      </c>
      <c r="F328" s="20" t="n">
        <f aca="false">E328*G328</f>
        <v>2013720</v>
      </c>
      <c r="G328" s="14" t="n">
        <v>34600</v>
      </c>
      <c r="H328" s="14" t="n">
        <v>0</v>
      </c>
      <c r="I328" s="14" t="n">
        <v>0</v>
      </c>
      <c r="J328" s="14" t="n">
        <v>0</v>
      </c>
      <c r="K328" s="14" t="n">
        <v>0</v>
      </c>
      <c r="L328" s="14" t="n">
        <v>0</v>
      </c>
      <c r="M328" s="14" t="n">
        <v>0</v>
      </c>
      <c r="N328" s="14" t="n">
        <v>0</v>
      </c>
      <c r="O328" s="14" t="n">
        <v>0</v>
      </c>
      <c r="P328" s="14" t="n">
        <v>0</v>
      </c>
      <c r="Q328" s="20" t="n">
        <f aca="false">F328</f>
        <v>2013720</v>
      </c>
      <c r="R328" s="14" t="n">
        <v>0</v>
      </c>
      <c r="S328" s="14" t="n">
        <v>34600</v>
      </c>
      <c r="T328" s="14" t="n">
        <v>25950</v>
      </c>
    </row>
    <row collapsed="false" customFormat="false" customHeight="false" hidden="false" ht="15" outlineLevel="0" r="329">
      <c r="A329" s="22" t="n">
        <v>73</v>
      </c>
      <c r="B329" s="23" t="s">
        <v>337</v>
      </c>
      <c r="C329" s="19" t="n">
        <f aca="false">58.1+D329</f>
        <v>58.1</v>
      </c>
      <c r="D329" s="19" t="n">
        <v>0</v>
      </c>
      <c r="E329" s="19" t="n">
        <f aca="false">C329</f>
        <v>58.1</v>
      </c>
      <c r="F329" s="20" t="n">
        <f aca="false">E329*G329</f>
        <v>2010260</v>
      </c>
      <c r="G329" s="14" t="n">
        <v>34600</v>
      </c>
      <c r="H329" s="14" t="n">
        <v>0</v>
      </c>
      <c r="I329" s="14" t="n">
        <v>0</v>
      </c>
      <c r="J329" s="14" t="n">
        <v>0</v>
      </c>
      <c r="K329" s="14" t="n">
        <v>0</v>
      </c>
      <c r="L329" s="14" t="n">
        <v>0</v>
      </c>
      <c r="M329" s="14" t="n">
        <v>0</v>
      </c>
      <c r="N329" s="14" t="n">
        <v>0</v>
      </c>
      <c r="O329" s="14" t="n">
        <v>0</v>
      </c>
      <c r="P329" s="14" t="n">
        <v>0</v>
      </c>
      <c r="Q329" s="20" t="n">
        <f aca="false">F329</f>
        <v>2010260</v>
      </c>
      <c r="R329" s="14" t="n">
        <v>0</v>
      </c>
      <c r="S329" s="14" t="n">
        <v>34600</v>
      </c>
      <c r="T329" s="14" t="n">
        <v>25950</v>
      </c>
    </row>
    <row collapsed="false" customFormat="false" customHeight="false" hidden="false" ht="15" outlineLevel="0" r="330">
      <c r="A330" s="22" t="n">
        <v>74</v>
      </c>
      <c r="B330" s="23" t="s">
        <v>338</v>
      </c>
      <c r="C330" s="19" t="n">
        <f aca="false">41.2+D330</f>
        <v>93.6</v>
      </c>
      <c r="D330" s="19" t="n">
        <v>52.4</v>
      </c>
      <c r="E330" s="19" t="n">
        <f aca="false">C330</f>
        <v>93.6</v>
      </c>
      <c r="F330" s="20" t="n">
        <f aca="false">E330*G330</f>
        <v>3238560</v>
      </c>
      <c r="G330" s="14" t="n">
        <v>34600</v>
      </c>
      <c r="H330" s="14" t="n">
        <v>0</v>
      </c>
      <c r="I330" s="14" t="n">
        <v>0</v>
      </c>
      <c r="J330" s="14" t="n">
        <v>0</v>
      </c>
      <c r="K330" s="14" t="n">
        <v>0</v>
      </c>
      <c r="L330" s="14" t="n">
        <v>0</v>
      </c>
      <c r="M330" s="14" t="n">
        <v>0</v>
      </c>
      <c r="N330" s="14" t="n">
        <v>0</v>
      </c>
      <c r="O330" s="14" t="n">
        <v>0</v>
      </c>
      <c r="P330" s="14" t="n">
        <v>0</v>
      </c>
      <c r="Q330" s="20" t="n">
        <f aca="false">F330</f>
        <v>3238560</v>
      </c>
      <c r="R330" s="14" t="n">
        <v>0</v>
      </c>
      <c r="S330" s="14" t="n">
        <v>34600</v>
      </c>
      <c r="T330" s="14" t="n">
        <v>25950</v>
      </c>
    </row>
    <row collapsed="false" customFormat="false" customHeight="false" hidden="false" ht="15" outlineLevel="0" r="331">
      <c r="A331" s="22" t="n">
        <v>75</v>
      </c>
      <c r="B331" s="23" t="s">
        <v>339</v>
      </c>
      <c r="C331" s="19" t="n">
        <v>121.2</v>
      </c>
      <c r="D331" s="19" t="n">
        <v>0</v>
      </c>
      <c r="E331" s="19" t="n">
        <f aca="false">C331</f>
        <v>121.2</v>
      </c>
      <c r="F331" s="20" t="n">
        <f aca="false">E331*G331</f>
        <v>4193520</v>
      </c>
      <c r="G331" s="14" t="n">
        <v>34600</v>
      </c>
      <c r="H331" s="14" t="n">
        <v>0</v>
      </c>
      <c r="I331" s="14" t="n">
        <v>0</v>
      </c>
      <c r="J331" s="14" t="n">
        <v>0</v>
      </c>
      <c r="K331" s="14" t="n">
        <v>0</v>
      </c>
      <c r="L331" s="14" t="n">
        <v>0</v>
      </c>
      <c r="M331" s="14" t="n">
        <v>0</v>
      </c>
      <c r="N331" s="14" t="n">
        <v>0</v>
      </c>
      <c r="O331" s="14" t="n">
        <v>0</v>
      </c>
      <c r="P331" s="14" t="n">
        <v>0</v>
      </c>
      <c r="Q331" s="20" t="n">
        <f aca="false">F331</f>
        <v>4193520</v>
      </c>
      <c r="R331" s="14" t="n">
        <v>0</v>
      </c>
      <c r="S331" s="14" t="n">
        <v>34600</v>
      </c>
      <c r="T331" s="14" t="n">
        <v>25950</v>
      </c>
    </row>
    <row collapsed="false" customFormat="false" customHeight="false" hidden="false" ht="15" outlineLevel="0" r="332">
      <c r="A332" s="22" t="n">
        <v>76</v>
      </c>
      <c r="B332" s="23" t="s">
        <v>340</v>
      </c>
      <c r="C332" s="19" t="n">
        <v>126.3</v>
      </c>
      <c r="D332" s="19" t="n">
        <v>0</v>
      </c>
      <c r="E332" s="19" t="n">
        <f aca="false">C332</f>
        <v>126.3</v>
      </c>
      <c r="F332" s="20" t="n">
        <f aca="false">E332*G332</f>
        <v>4369980</v>
      </c>
      <c r="G332" s="14" t="n">
        <v>34600</v>
      </c>
      <c r="H332" s="14" t="n">
        <v>0</v>
      </c>
      <c r="I332" s="14" t="n">
        <v>0</v>
      </c>
      <c r="J332" s="14" t="n">
        <v>0</v>
      </c>
      <c r="K332" s="14" t="n">
        <v>0</v>
      </c>
      <c r="L332" s="14" t="n">
        <v>0</v>
      </c>
      <c r="M332" s="14" t="n">
        <v>0</v>
      </c>
      <c r="N332" s="14" t="n">
        <v>0</v>
      </c>
      <c r="O332" s="14" t="n">
        <v>0</v>
      </c>
      <c r="P332" s="14" t="n">
        <v>0</v>
      </c>
      <c r="Q332" s="20" t="n">
        <f aca="false">F332</f>
        <v>4369980</v>
      </c>
      <c r="R332" s="14" t="n">
        <v>0</v>
      </c>
      <c r="S332" s="14" t="n">
        <v>34600</v>
      </c>
      <c r="T332" s="14" t="n">
        <v>25950</v>
      </c>
    </row>
    <row collapsed="false" customFormat="false" customHeight="false" hidden="false" ht="15" outlineLevel="0" r="333">
      <c r="A333" s="22" t="n">
        <v>77</v>
      </c>
      <c r="B333" s="23" t="s">
        <v>341</v>
      </c>
      <c r="C333" s="19" t="n">
        <v>150.6</v>
      </c>
      <c r="D333" s="19" t="n">
        <v>0</v>
      </c>
      <c r="E333" s="19" t="n">
        <f aca="false">C333</f>
        <v>150.6</v>
      </c>
      <c r="F333" s="20" t="n">
        <f aca="false">E333*G333</f>
        <v>5210760</v>
      </c>
      <c r="G333" s="14" t="n">
        <v>34600</v>
      </c>
      <c r="H333" s="14" t="n">
        <v>0</v>
      </c>
      <c r="I333" s="14" t="n">
        <v>0</v>
      </c>
      <c r="J333" s="14" t="n">
        <v>0</v>
      </c>
      <c r="K333" s="14" t="n">
        <v>0</v>
      </c>
      <c r="L333" s="14" t="n">
        <v>0</v>
      </c>
      <c r="M333" s="14" t="n">
        <v>0</v>
      </c>
      <c r="N333" s="14" t="n">
        <v>0</v>
      </c>
      <c r="O333" s="14" t="n">
        <v>0</v>
      </c>
      <c r="P333" s="14" t="n">
        <v>0</v>
      </c>
      <c r="Q333" s="20" t="n">
        <f aca="false">F333</f>
        <v>5210760</v>
      </c>
      <c r="R333" s="14" t="n">
        <v>0</v>
      </c>
      <c r="S333" s="14" t="n">
        <v>34600</v>
      </c>
      <c r="T333" s="14" t="n">
        <v>25950</v>
      </c>
    </row>
    <row collapsed="false" customFormat="false" customHeight="false" hidden="false" ht="15" outlineLevel="0" r="334">
      <c r="A334" s="22" t="n">
        <v>78</v>
      </c>
      <c r="B334" s="23" t="s">
        <v>342</v>
      </c>
      <c r="C334" s="19" t="n">
        <v>155</v>
      </c>
      <c r="D334" s="19" t="n">
        <v>0</v>
      </c>
      <c r="E334" s="19" t="n">
        <f aca="false">C334</f>
        <v>155</v>
      </c>
      <c r="F334" s="20" t="n">
        <f aca="false">E334*G334</f>
        <v>5363000</v>
      </c>
      <c r="G334" s="14" t="n">
        <v>34600</v>
      </c>
      <c r="H334" s="14" t="n">
        <v>0</v>
      </c>
      <c r="I334" s="14" t="n">
        <v>0</v>
      </c>
      <c r="J334" s="14" t="n">
        <v>0</v>
      </c>
      <c r="K334" s="14" t="n">
        <v>0</v>
      </c>
      <c r="L334" s="14" t="n">
        <v>0</v>
      </c>
      <c r="M334" s="14" t="n">
        <v>0</v>
      </c>
      <c r="N334" s="14" t="n">
        <v>0</v>
      </c>
      <c r="O334" s="14" t="n">
        <v>0</v>
      </c>
      <c r="P334" s="14" t="n">
        <v>0</v>
      </c>
      <c r="Q334" s="20" t="n">
        <f aca="false">F334</f>
        <v>5363000</v>
      </c>
      <c r="R334" s="14" t="n">
        <v>0</v>
      </c>
      <c r="S334" s="14" t="n">
        <v>34600</v>
      </c>
      <c r="T334" s="14" t="n">
        <v>25950</v>
      </c>
    </row>
    <row collapsed="false" customFormat="false" customHeight="false" hidden="false" ht="15" outlineLevel="0" r="335">
      <c r="A335" s="22" t="n">
        <v>79</v>
      </c>
      <c r="B335" s="23" t="s">
        <v>343</v>
      </c>
      <c r="C335" s="19" t="n">
        <v>187.2</v>
      </c>
      <c r="D335" s="19" t="n">
        <v>0</v>
      </c>
      <c r="E335" s="19" t="n">
        <f aca="false">C335</f>
        <v>187.2</v>
      </c>
      <c r="F335" s="20" t="n">
        <f aca="false">E335*G335</f>
        <v>6477120</v>
      </c>
      <c r="G335" s="14" t="n">
        <v>34600</v>
      </c>
      <c r="H335" s="14" t="n">
        <v>0</v>
      </c>
      <c r="I335" s="14" t="n">
        <v>0</v>
      </c>
      <c r="J335" s="14" t="n">
        <v>0</v>
      </c>
      <c r="K335" s="14" t="n">
        <v>0</v>
      </c>
      <c r="L335" s="14" t="n">
        <v>0</v>
      </c>
      <c r="M335" s="14" t="n">
        <v>0</v>
      </c>
      <c r="N335" s="14" t="n">
        <v>0</v>
      </c>
      <c r="O335" s="14" t="n">
        <v>0</v>
      </c>
      <c r="P335" s="14" t="n">
        <v>0</v>
      </c>
      <c r="Q335" s="20" t="n">
        <f aca="false">F335</f>
        <v>6477120</v>
      </c>
      <c r="R335" s="14" t="n">
        <v>0</v>
      </c>
      <c r="S335" s="14" t="n">
        <v>34600</v>
      </c>
      <c r="T335" s="14" t="n">
        <v>25950</v>
      </c>
    </row>
    <row collapsed="false" customFormat="false" customHeight="false" hidden="false" ht="15" outlineLevel="0" r="336">
      <c r="A336" s="22" t="n">
        <v>80</v>
      </c>
      <c r="B336" s="23" t="s">
        <v>344</v>
      </c>
      <c r="C336" s="19" t="n">
        <v>96.6</v>
      </c>
      <c r="D336" s="19" t="n">
        <v>0</v>
      </c>
      <c r="E336" s="19" t="n">
        <f aca="false">C336</f>
        <v>96.6</v>
      </c>
      <c r="F336" s="20" t="n">
        <f aca="false">E336*G336</f>
        <v>3342360</v>
      </c>
      <c r="G336" s="14" t="n">
        <v>34600</v>
      </c>
      <c r="H336" s="14" t="n">
        <v>0</v>
      </c>
      <c r="I336" s="14" t="n">
        <v>0</v>
      </c>
      <c r="J336" s="14" t="n">
        <v>0</v>
      </c>
      <c r="K336" s="14" t="n">
        <v>0</v>
      </c>
      <c r="L336" s="14" t="n">
        <v>0</v>
      </c>
      <c r="M336" s="14" t="n">
        <v>0</v>
      </c>
      <c r="N336" s="14" t="n">
        <v>0</v>
      </c>
      <c r="O336" s="14" t="n">
        <v>0</v>
      </c>
      <c r="P336" s="14" t="n">
        <v>0</v>
      </c>
      <c r="Q336" s="20" t="n">
        <f aca="false">F336</f>
        <v>3342360</v>
      </c>
      <c r="R336" s="14" t="n">
        <v>0</v>
      </c>
      <c r="S336" s="14" t="n">
        <v>34600</v>
      </c>
      <c r="T336" s="14" t="n">
        <v>25950</v>
      </c>
    </row>
    <row collapsed="false" customFormat="false" customHeight="false" hidden="false" ht="15" outlineLevel="0" r="337">
      <c r="A337" s="22" t="n">
        <v>81</v>
      </c>
      <c r="B337" s="23" t="s">
        <v>345</v>
      </c>
      <c r="C337" s="19" t="n">
        <v>47.7</v>
      </c>
      <c r="D337" s="19" t="n">
        <v>0</v>
      </c>
      <c r="E337" s="19" t="n">
        <f aca="false">C337</f>
        <v>47.7</v>
      </c>
      <c r="F337" s="20" t="n">
        <f aca="false">E337*G337</f>
        <v>1650420</v>
      </c>
      <c r="G337" s="14" t="n">
        <v>34600</v>
      </c>
      <c r="H337" s="14" t="n">
        <v>0</v>
      </c>
      <c r="I337" s="14" t="n">
        <v>0</v>
      </c>
      <c r="J337" s="14" t="n">
        <v>0</v>
      </c>
      <c r="K337" s="14" t="n">
        <v>0</v>
      </c>
      <c r="L337" s="14" t="n">
        <v>0</v>
      </c>
      <c r="M337" s="14" t="n">
        <v>0</v>
      </c>
      <c r="N337" s="14" t="n">
        <v>0</v>
      </c>
      <c r="O337" s="14" t="n">
        <v>0</v>
      </c>
      <c r="P337" s="14" t="n">
        <v>0</v>
      </c>
      <c r="Q337" s="20" t="n">
        <f aca="false">F337</f>
        <v>1650420</v>
      </c>
      <c r="R337" s="14" t="n">
        <v>0</v>
      </c>
      <c r="S337" s="14" t="n">
        <v>34600</v>
      </c>
      <c r="T337" s="14" t="n">
        <v>25950</v>
      </c>
    </row>
    <row collapsed="false" customFormat="false" customHeight="false" hidden="false" ht="15" outlineLevel="0" r="338">
      <c r="A338" s="22" t="n">
        <v>82</v>
      </c>
      <c r="B338" s="23" t="s">
        <v>346</v>
      </c>
      <c r="C338" s="19" t="n">
        <v>123.1</v>
      </c>
      <c r="D338" s="19" t="n">
        <v>0</v>
      </c>
      <c r="E338" s="19" t="n">
        <f aca="false">C338</f>
        <v>123.1</v>
      </c>
      <c r="F338" s="20" t="n">
        <f aca="false">E338*G338</f>
        <v>4259260</v>
      </c>
      <c r="G338" s="14" t="n">
        <v>34600</v>
      </c>
      <c r="H338" s="14" t="n">
        <v>0</v>
      </c>
      <c r="I338" s="14" t="n">
        <v>0</v>
      </c>
      <c r="J338" s="14" t="n">
        <v>0</v>
      </c>
      <c r="K338" s="14" t="n">
        <v>0</v>
      </c>
      <c r="L338" s="14" t="n">
        <v>0</v>
      </c>
      <c r="M338" s="14" t="n">
        <v>0</v>
      </c>
      <c r="N338" s="14" t="n">
        <v>0</v>
      </c>
      <c r="O338" s="14" t="n">
        <v>0</v>
      </c>
      <c r="P338" s="14" t="n">
        <v>0</v>
      </c>
      <c r="Q338" s="20" t="n">
        <f aca="false">F338</f>
        <v>4259260</v>
      </c>
      <c r="R338" s="14" t="n">
        <v>0</v>
      </c>
      <c r="S338" s="14" t="n">
        <v>34600</v>
      </c>
      <c r="T338" s="14" t="n">
        <v>25950</v>
      </c>
    </row>
    <row collapsed="false" customFormat="false" customHeight="false" hidden="false" ht="15" outlineLevel="0" r="339">
      <c r="A339" s="22" t="n">
        <v>83</v>
      </c>
      <c r="B339" s="23" t="s">
        <v>347</v>
      </c>
      <c r="C339" s="19" t="n">
        <v>125</v>
      </c>
      <c r="D339" s="19" t="n">
        <v>0</v>
      </c>
      <c r="E339" s="19" t="n">
        <f aca="false">C339</f>
        <v>125</v>
      </c>
      <c r="F339" s="20" t="n">
        <f aca="false">E339*G339</f>
        <v>4325000</v>
      </c>
      <c r="G339" s="14" t="n">
        <v>34600</v>
      </c>
      <c r="H339" s="14" t="n">
        <v>0</v>
      </c>
      <c r="I339" s="14" t="n">
        <v>0</v>
      </c>
      <c r="J339" s="14" t="n">
        <v>0</v>
      </c>
      <c r="K339" s="14" t="n">
        <v>0</v>
      </c>
      <c r="L339" s="14" t="n">
        <v>0</v>
      </c>
      <c r="M339" s="14" t="n">
        <v>0</v>
      </c>
      <c r="N339" s="14" t="n">
        <v>0</v>
      </c>
      <c r="O339" s="14" t="n">
        <v>0</v>
      </c>
      <c r="P339" s="14" t="n">
        <v>0</v>
      </c>
      <c r="Q339" s="20" t="n">
        <f aca="false">F339</f>
        <v>4325000</v>
      </c>
      <c r="R339" s="14" t="n">
        <v>0</v>
      </c>
      <c r="S339" s="14" t="n">
        <v>34600</v>
      </c>
      <c r="T339" s="14" t="n">
        <v>25950</v>
      </c>
    </row>
    <row collapsed="false" customFormat="false" customHeight="false" hidden="false" ht="15" outlineLevel="0" r="340">
      <c r="A340" s="22" t="n">
        <v>84</v>
      </c>
      <c r="B340" s="23" t="s">
        <v>348</v>
      </c>
      <c r="C340" s="19" t="n">
        <v>106.8</v>
      </c>
      <c r="D340" s="19" t="n">
        <v>0</v>
      </c>
      <c r="E340" s="19" t="n">
        <f aca="false">C340</f>
        <v>106.8</v>
      </c>
      <c r="F340" s="20" t="n">
        <f aca="false">E340*G340</f>
        <v>3695280</v>
      </c>
      <c r="G340" s="14" t="n">
        <v>34600</v>
      </c>
      <c r="H340" s="14" t="n">
        <v>0</v>
      </c>
      <c r="I340" s="14" t="n">
        <v>0</v>
      </c>
      <c r="J340" s="14" t="n">
        <v>0</v>
      </c>
      <c r="K340" s="14" t="n">
        <v>0</v>
      </c>
      <c r="L340" s="14" t="n">
        <v>0</v>
      </c>
      <c r="M340" s="14" t="n">
        <v>0</v>
      </c>
      <c r="N340" s="14" t="n">
        <v>0</v>
      </c>
      <c r="O340" s="14" t="n">
        <v>0</v>
      </c>
      <c r="P340" s="14" t="n">
        <v>0</v>
      </c>
      <c r="Q340" s="20" t="n">
        <f aca="false">F340</f>
        <v>3695280</v>
      </c>
      <c r="R340" s="14" t="n">
        <v>0</v>
      </c>
      <c r="S340" s="14" t="n">
        <v>34600</v>
      </c>
      <c r="T340" s="14" t="n">
        <v>25950</v>
      </c>
    </row>
    <row collapsed="false" customFormat="false" customHeight="false" hidden="false" ht="15" outlineLevel="0" r="341">
      <c r="A341" s="22" t="n">
        <v>85</v>
      </c>
      <c r="B341" s="23" t="s">
        <v>349</v>
      </c>
      <c r="C341" s="19" t="n">
        <v>85.3</v>
      </c>
      <c r="D341" s="19" t="n">
        <v>0</v>
      </c>
      <c r="E341" s="19" t="n">
        <f aca="false">C341</f>
        <v>85.3</v>
      </c>
      <c r="F341" s="20" t="n">
        <f aca="false">E341*G341</f>
        <v>2951380</v>
      </c>
      <c r="G341" s="14" t="n">
        <v>34600</v>
      </c>
      <c r="H341" s="14" t="n">
        <v>0</v>
      </c>
      <c r="I341" s="14" t="n">
        <v>0</v>
      </c>
      <c r="J341" s="14" t="n">
        <v>0</v>
      </c>
      <c r="K341" s="14" t="n">
        <v>0</v>
      </c>
      <c r="L341" s="14" t="n">
        <v>0</v>
      </c>
      <c r="M341" s="14" t="n">
        <v>0</v>
      </c>
      <c r="N341" s="14" t="n">
        <v>0</v>
      </c>
      <c r="O341" s="14" t="n">
        <v>0</v>
      </c>
      <c r="P341" s="14" t="n">
        <v>0</v>
      </c>
      <c r="Q341" s="20" t="n">
        <f aca="false">F341</f>
        <v>2951380</v>
      </c>
      <c r="R341" s="14" t="n">
        <v>0</v>
      </c>
      <c r="S341" s="14" t="n">
        <v>34600</v>
      </c>
      <c r="T341" s="14" t="n">
        <v>25950</v>
      </c>
    </row>
    <row collapsed="false" customFormat="false" customHeight="false" hidden="false" ht="15" outlineLevel="0" r="342">
      <c r="A342" s="22" t="n">
        <v>86</v>
      </c>
      <c r="B342" s="23" t="s">
        <v>350</v>
      </c>
      <c r="C342" s="19" t="n">
        <v>69.3</v>
      </c>
      <c r="D342" s="19" t="n">
        <v>0</v>
      </c>
      <c r="E342" s="19" t="n">
        <f aca="false">C342</f>
        <v>69.3</v>
      </c>
      <c r="F342" s="20" t="n">
        <f aca="false">E342*G342</f>
        <v>2397780</v>
      </c>
      <c r="G342" s="14" t="n">
        <v>34600</v>
      </c>
      <c r="H342" s="14" t="n">
        <v>0</v>
      </c>
      <c r="I342" s="14" t="n">
        <v>0</v>
      </c>
      <c r="J342" s="14" t="n">
        <v>0</v>
      </c>
      <c r="K342" s="14" t="n">
        <v>0</v>
      </c>
      <c r="L342" s="14" t="n">
        <v>0</v>
      </c>
      <c r="M342" s="14" t="n">
        <v>0</v>
      </c>
      <c r="N342" s="14" t="n">
        <v>0</v>
      </c>
      <c r="O342" s="14" t="n">
        <v>0</v>
      </c>
      <c r="P342" s="14" t="n">
        <v>0</v>
      </c>
      <c r="Q342" s="20" t="n">
        <f aca="false">F342</f>
        <v>2397780</v>
      </c>
      <c r="R342" s="14" t="n">
        <v>0</v>
      </c>
      <c r="S342" s="14" t="n">
        <v>34600</v>
      </c>
      <c r="T342" s="14" t="n">
        <v>25950</v>
      </c>
    </row>
    <row collapsed="false" customFormat="false" customHeight="false" hidden="false" ht="15" outlineLevel="0" r="343">
      <c r="A343" s="22" t="n">
        <v>87</v>
      </c>
      <c r="B343" s="23" t="s">
        <v>351</v>
      </c>
      <c r="C343" s="19" t="n">
        <v>36.3</v>
      </c>
      <c r="D343" s="19" t="n">
        <v>0</v>
      </c>
      <c r="E343" s="19" t="n">
        <f aca="false">C343</f>
        <v>36.3</v>
      </c>
      <c r="F343" s="20" t="n">
        <f aca="false">E343*G343</f>
        <v>1255980</v>
      </c>
      <c r="G343" s="14" t="n">
        <v>34600</v>
      </c>
      <c r="H343" s="14" t="n">
        <v>0</v>
      </c>
      <c r="I343" s="14" t="n">
        <v>0</v>
      </c>
      <c r="J343" s="14" t="n">
        <v>0</v>
      </c>
      <c r="K343" s="14" t="n">
        <v>0</v>
      </c>
      <c r="L343" s="14" t="n">
        <v>0</v>
      </c>
      <c r="M343" s="14" t="n">
        <v>0</v>
      </c>
      <c r="N343" s="14" t="n">
        <v>0</v>
      </c>
      <c r="O343" s="14" t="n">
        <v>0</v>
      </c>
      <c r="P343" s="14" t="n">
        <v>0</v>
      </c>
      <c r="Q343" s="20" t="n">
        <f aca="false">F343</f>
        <v>1255980</v>
      </c>
      <c r="R343" s="14" t="n">
        <v>0</v>
      </c>
      <c r="S343" s="14" t="n">
        <v>34600</v>
      </c>
      <c r="T343" s="14" t="n">
        <v>25950</v>
      </c>
    </row>
    <row collapsed="false" customFormat="false" customHeight="false" hidden="false" ht="15" outlineLevel="0" r="344">
      <c r="A344" s="22" t="n">
        <v>88</v>
      </c>
      <c r="B344" s="23" t="s">
        <v>352</v>
      </c>
      <c r="C344" s="19" t="n">
        <v>120.7</v>
      </c>
      <c r="D344" s="19" t="n">
        <v>0</v>
      </c>
      <c r="E344" s="19" t="n">
        <f aca="false">C344</f>
        <v>120.7</v>
      </c>
      <c r="F344" s="20" t="n">
        <f aca="false">E344*G344</f>
        <v>4176220</v>
      </c>
      <c r="G344" s="14" t="n">
        <v>34600</v>
      </c>
      <c r="H344" s="14" t="n">
        <v>0</v>
      </c>
      <c r="I344" s="14" t="n">
        <v>0</v>
      </c>
      <c r="J344" s="14" t="n">
        <v>0</v>
      </c>
      <c r="K344" s="14" t="n">
        <v>0</v>
      </c>
      <c r="L344" s="14" t="n">
        <v>0</v>
      </c>
      <c r="M344" s="14" t="n">
        <v>0</v>
      </c>
      <c r="N344" s="14" t="n">
        <v>0</v>
      </c>
      <c r="O344" s="14" t="n">
        <v>0</v>
      </c>
      <c r="P344" s="14" t="n">
        <v>0</v>
      </c>
      <c r="Q344" s="20" t="n">
        <f aca="false">F344</f>
        <v>4176220</v>
      </c>
      <c r="R344" s="14" t="n">
        <v>0</v>
      </c>
      <c r="S344" s="14" t="n">
        <v>34600</v>
      </c>
      <c r="T344" s="14" t="n">
        <v>25950</v>
      </c>
    </row>
    <row collapsed="false" customFormat="false" customHeight="false" hidden="false" ht="15" outlineLevel="0" r="345">
      <c r="A345" s="22" t="n">
        <v>89</v>
      </c>
      <c r="B345" s="23" t="s">
        <v>353</v>
      </c>
      <c r="C345" s="19" t="n">
        <v>62.6</v>
      </c>
      <c r="D345" s="19" t="n">
        <v>0</v>
      </c>
      <c r="E345" s="19" t="n">
        <f aca="false">C345</f>
        <v>62.6</v>
      </c>
      <c r="F345" s="20" t="n">
        <f aca="false">E345*G345</f>
        <v>2165960</v>
      </c>
      <c r="G345" s="14" t="n">
        <v>34600</v>
      </c>
      <c r="H345" s="14" t="n">
        <v>0</v>
      </c>
      <c r="I345" s="14" t="n">
        <v>0</v>
      </c>
      <c r="J345" s="14" t="n">
        <v>0</v>
      </c>
      <c r="K345" s="14" t="n">
        <v>0</v>
      </c>
      <c r="L345" s="14" t="n">
        <v>0</v>
      </c>
      <c r="M345" s="14" t="n">
        <v>0</v>
      </c>
      <c r="N345" s="14" t="n">
        <v>0</v>
      </c>
      <c r="O345" s="14" t="n">
        <v>0</v>
      </c>
      <c r="P345" s="14" t="n">
        <v>0</v>
      </c>
      <c r="Q345" s="20" t="n">
        <f aca="false">F345</f>
        <v>2165960</v>
      </c>
      <c r="R345" s="14" t="n">
        <v>0</v>
      </c>
      <c r="S345" s="14" t="n">
        <v>34600</v>
      </c>
      <c r="T345" s="14" t="n">
        <v>25950</v>
      </c>
    </row>
    <row collapsed="false" customFormat="false" customHeight="false" hidden="false" ht="15" outlineLevel="0" r="346">
      <c r="A346" s="22" t="n">
        <v>90</v>
      </c>
      <c r="B346" s="23" t="s">
        <v>354</v>
      </c>
      <c r="C346" s="19" t="n">
        <v>185.2</v>
      </c>
      <c r="D346" s="19" t="n">
        <v>0</v>
      </c>
      <c r="E346" s="19" t="n">
        <f aca="false">C346</f>
        <v>185.2</v>
      </c>
      <c r="F346" s="20" t="n">
        <f aca="false">E346*G346</f>
        <v>6407920</v>
      </c>
      <c r="G346" s="14" t="n">
        <v>34600</v>
      </c>
      <c r="H346" s="14" t="n">
        <v>0</v>
      </c>
      <c r="I346" s="14" t="n">
        <v>0</v>
      </c>
      <c r="J346" s="14" t="n">
        <v>0</v>
      </c>
      <c r="K346" s="14" t="n">
        <v>0</v>
      </c>
      <c r="L346" s="14" t="n">
        <v>0</v>
      </c>
      <c r="M346" s="14" t="n">
        <v>0</v>
      </c>
      <c r="N346" s="14" t="n">
        <v>0</v>
      </c>
      <c r="O346" s="14" t="n">
        <v>0</v>
      </c>
      <c r="P346" s="14" t="n">
        <v>0</v>
      </c>
      <c r="Q346" s="20" t="n">
        <f aca="false">F346</f>
        <v>6407920</v>
      </c>
      <c r="R346" s="14" t="n">
        <v>0</v>
      </c>
      <c r="S346" s="14" t="n">
        <v>34600</v>
      </c>
      <c r="T346" s="14" t="n">
        <v>25950</v>
      </c>
    </row>
    <row collapsed="false" customFormat="false" customHeight="false" hidden="false" ht="15" outlineLevel="0" r="347">
      <c r="A347" s="22" t="n">
        <v>91</v>
      </c>
      <c r="B347" s="23" t="s">
        <v>355</v>
      </c>
      <c r="C347" s="19"/>
      <c r="D347" s="19"/>
      <c r="E347" s="19"/>
      <c r="F347" s="20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20"/>
      <c r="R347" s="14"/>
      <c r="S347" s="14"/>
      <c r="T347" s="14"/>
    </row>
    <row collapsed="false" customFormat="false" customHeight="false" hidden="false" ht="15" outlineLevel="0" r="348">
      <c r="A348" s="22" t="n">
        <v>92</v>
      </c>
      <c r="B348" s="23" t="s">
        <v>356</v>
      </c>
      <c r="C348" s="19" t="n">
        <v>40.7</v>
      </c>
      <c r="D348" s="19" t="n">
        <v>0</v>
      </c>
      <c r="E348" s="19" t="n">
        <f aca="false">C348</f>
        <v>40.7</v>
      </c>
      <c r="F348" s="20" t="n">
        <f aca="false">E348*G348</f>
        <v>1408220</v>
      </c>
      <c r="G348" s="14" t="n">
        <v>34600</v>
      </c>
      <c r="H348" s="14" t="n">
        <v>0</v>
      </c>
      <c r="I348" s="14" t="n">
        <v>0</v>
      </c>
      <c r="J348" s="14" t="n">
        <v>0</v>
      </c>
      <c r="K348" s="14" t="n">
        <v>0</v>
      </c>
      <c r="L348" s="14" t="n">
        <v>0</v>
      </c>
      <c r="M348" s="14" t="n">
        <v>0</v>
      </c>
      <c r="N348" s="14" t="n">
        <v>0</v>
      </c>
      <c r="O348" s="14" t="n">
        <v>0</v>
      </c>
      <c r="P348" s="14" t="n">
        <v>0</v>
      </c>
      <c r="Q348" s="20" t="n">
        <f aca="false">F348</f>
        <v>1408220</v>
      </c>
      <c r="R348" s="14" t="n">
        <v>0</v>
      </c>
      <c r="S348" s="14" t="n">
        <v>34600</v>
      </c>
      <c r="T348" s="14" t="n">
        <v>25950</v>
      </c>
    </row>
    <row collapsed="false" customFormat="true" customHeight="true" hidden="false" ht="15" outlineLevel="0" r="349" s="15">
      <c r="A349" s="16" t="s">
        <v>357</v>
      </c>
      <c r="B349" s="16"/>
      <c r="C349" s="12" t="n">
        <f aca="false">SUM(C350:C376)</f>
        <v>2719.2</v>
      </c>
      <c r="D349" s="12" t="n">
        <f aca="false">SUM(D350:D376)</f>
        <v>267.7</v>
      </c>
      <c r="E349" s="12" t="n">
        <f aca="false">C349</f>
        <v>2719.2</v>
      </c>
      <c r="F349" s="13" t="n">
        <f aca="false">SUM(F350:F376)</f>
        <v>94084320</v>
      </c>
      <c r="G349" s="14" t="n">
        <v>34600</v>
      </c>
      <c r="H349" s="14" t="n">
        <v>0</v>
      </c>
      <c r="I349" s="14" t="n">
        <v>0</v>
      </c>
      <c r="J349" s="14" t="n">
        <v>0</v>
      </c>
      <c r="K349" s="14" t="n">
        <v>0</v>
      </c>
      <c r="L349" s="14" t="n">
        <v>0</v>
      </c>
      <c r="M349" s="14" t="n">
        <v>0</v>
      </c>
      <c r="N349" s="14" t="n">
        <v>0</v>
      </c>
      <c r="O349" s="14" t="n">
        <v>0</v>
      </c>
      <c r="P349" s="14" t="n">
        <v>0</v>
      </c>
      <c r="Q349" s="13" t="n">
        <f aca="false">F349</f>
        <v>94084320</v>
      </c>
      <c r="R349" s="14" t="n">
        <v>0</v>
      </c>
      <c r="S349" s="14" t="n">
        <v>34600</v>
      </c>
      <c r="T349" s="14" t="n">
        <v>25950</v>
      </c>
    </row>
    <row collapsed="false" customFormat="false" customHeight="false" hidden="false" ht="14.9" outlineLevel="0" r="350">
      <c r="A350" s="22" t="n">
        <v>93</v>
      </c>
      <c r="B350" s="18" t="s">
        <v>358</v>
      </c>
      <c r="C350" s="19" t="n">
        <v>80</v>
      </c>
      <c r="D350" s="19" t="n">
        <v>0</v>
      </c>
      <c r="E350" s="19" t="n">
        <f aca="false">C350</f>
        <v>80</v>
      </c>
      <c r="F350" s="20" t="n">
        <f aca="false">E350*G350</f>
        <v>2768000</v>
      </c>
      <c r="G350" s="14" t="n">
        <v>34600</v>
      </c>
      <c r="H350" s="14" t="n">
        <v>0</v>
      </c>
      <c r="I350" s="14" t="n">
        <v>0</v>
      </c>
      <c r="J350" s="14" t="n">
        <v>0</v>
      </c>
      <c r="K350" s="14" t="n">
        <v>0</v>
      </c>
      <c r="L350" s="14" t="n">
        <v>0</v>
      </c>
      <c r="M350" s="14" t="n">
        <v>0</v>
      </c>
      <c r="N350" s="14" t="n">
        <v>0</v>
      </c>
      <c r="O350" s="14" t="n">
        <v>0</v>
      </c>
      <c r="P350" s="14" t="n">
        <v>0</v>
      </c>
      <c r="Q350" s="20" t="n">
        <f aca="false">F350</f>
        <v>2768000</v>
      </c>
      <c r="R350" s="14" t="n">
        <v>0</v>
      </c>
      <c r="S350" s="14" t="n">
        <v>34600</v>
      </c>
      <c r="T350" s="14" t="n">
        <v>25950</v>
      </c>
    </row>
    <row collapsed="false" customFormat="false" customHeight="false" hidden="false" ht="14.9" outlineLevel="0" r="351">
      <c r="A351" s="22" t="n">
        <v>94</v>
      </c>
      <c r="B351" s="18" t="s">
        <v>359</v>
      </c>
      <c r="C351" s="19" t="n">
        <v>80</v>
      </c>
      <c r="D351" s="19" t="n">
        <v>0</v>
      </c>
      <c r="E351" s="19" t="n">
        <f aca="false">C351</f>
        <v>80</v>
      </c>
      <c r="F351" s="20" t="n">
        <f aca="false">E351*G351</f>
        <v>2768000</v>
      </c>
      <c r="G351" s="14" t="n">
        <v>34600</v>
      </c>
      <c r="H351" s="14" t="n">
        <v>0</v>
      </c>
      <c r="I351" s="14" t="n">
        <v>0</v>
      </c>
      <c r="J351" s="14" t="n">
        <v>0</v>
      </c>
      <c r="K351" s="14" t="n">
        <v>0</v>
      </c>
      <c r="L351" s="14" t="n">
        <v>0</v>
      </c>
      <c r="M351" s="14" t="n">
        <v>0</v>
      </c>
      <c r="N351" s="14" t="n">
        <v>0</v>
      </c>
      <c r="O351" s="14" t="n">
        <v>0</v>
      </c>
      <c r="P351" s="14" t="n">
        <v>0</v>
      </c>
      <c r="Q351" s="20" t="n">
        <f aca="false">F351</f>
        <v>2768000</v>
      </c>
      <c r="R351" s="14" t="n">
        <v>0</v>
      </c>
      <c r="S351" s="14" t="n">
        <v>34600</v>
      </c>
      <c r="T351" s="14" t="n">
        <v>25950</v>
      </c>
    </row>
    <row collapsed="false" customFormat="false" customHeight="false" hidden="false" ht="15" outlineLevel="0" r="352">
      <c r="A352" s="22" t="n">
        <v>95</v>
      </c>
      <c r="B352" s="18" t="s">
        <v>360</v>
      </c>
      <c r="C352" s="19" t="n">
        <v>84</v>
      </c>
      <c r="D352" s="19" t="n">
        <v>0</v>
      </c>
      <c r="E352" s="19" t="n">
        <f aca="false">C352</f>
        <v>84</v>
      </c>
      <c r="F352" s="20" t="n">
        <f aca="false">E352*G352</f>
        <v>2906400</v>
      </c>
      <c r="G352" s="14" t="n">
        <v>34600</v>
      </c>
      <c r="H352" s="14" t="n">
        <v>0</v>
      </c>
      <c r="I352" s="14" t="n">
        <v>0</v>
      </c>
      <c r="J352" s="14" t="n">
        <v>0</v>
      </c>
      <c r="K352" s="14" t="n">
        <v>0</v>
      </c>
      <c r="L352" s="14" t="n">
        <v>0</v>
      </c>
      <c r="M352" s="14" t="n">
        <v>0</v>
      </c>
      <c r="N352" s="14" t="n">
        <v>0</v>
      </c>
      <c r="O352" s="14" t="n">
        <v>0</v>
      </c>
      <c r="P352" s="14" t="n">
        <v>0</v>
      </c>
      <c r="Q352" s="20" t="n">
        <f aca="false">F352</f>
        <v>2906400</v>
      </c>
      <c r="R352" s="14" t="n">
        <v>0</v>
      </c>
      <c r="S352" s="14" t="n">
        <v>34600</v>
      </c>
      <c r="T352" s="14" t="n">
        <v>25950</v>
      </c>
    </row>
    <row collapsed="false" customFormat="false" customHeight="false" hidden="false" ht="15" outlineLevel="0" r="353">
      <c r="A353" s="22" t="n">
        <v>96</v>
      </c>
      <c r="B353" s="18" t="s">
        <v>361</v>
      </c>
      <c r="C353" s="19" t="n">
        <v>80</v>
      </c>
      <c r="D353" s="19" t="n">
        <v>0</v>
      </c>
      <c r="E353" s="19" t="n">
        <f aca="false">C353</f>
        <v>80</v>
      </c>
      <c r="F353" s="20" t="n">
        <f aca="false">E353*G353</f>
        <v>2768000</v>
      </c>
      <c r="G353" s="14" t="n">
        <v>34600</v>
      </c>
      <c r="H353" s="14" t="n">
        <v>0</v>
      </c>
      <c r="I353" s="14" t="n">
        <v>0</v>
      </c>
      <c r="J353" s="14" t="n">
        <v>0</v>
      </c>
      <c r="K353" s="14" t="n">
        <v>0</v>
      </c>
      <c r="L353" s="14" t="n">
        <v>0</v>
      </c>
      <c r="M353" s="14" t="n">
        <v>0</v>
      </c>
      <c r="N353" s="14" t="n">
        <v>0</v>
      </c>
      <c r="O353" s="14" t="n">
        <v>0</v>
      </c>
      <c r="P353" s="14" t="n">
        <v>0</v>
      </c>
      <c r="Q353" s="20" t="n">
        <f aca="false">F353</f>
        <v>2768000</v>
      </c>
      <c r="R353" s="14" t="n">
        <v>0</v>
      </c>
      <c r="S353" s="14" t="n">
        <v>34600</v>
      </c>
      <c r="T353" s="14" t="n">
        <v>25950</v>
      </c>
    </row>
    <row collapsed="false" customFormat="false" customHeight="false" hidden="false" ht="15" outlineLevel="0" r="354">
      <c r="A354" s="22" t="n">
        <v>97</v>
      </c>
      <c r="B354" s="18" t="s">
        <v>362</v>
      </c>
      <c r="C354" s="19" t="n">
        <v>40</v>
      </c>
      <c r="D354" s="19" t="n">
        <v>0</v>
      </c>
      <c r="E354" s="19" t="n">
        <f aca="false">C354</f>
        <v>40</v>
      </c>
      <c r="F354" s="20" t="n">
        <f aca="false">E354*G354</f>
        <v>1384000</v>
      </c>
      <c r="G354" s="14" t="n">
        <v>34600</v>
      </c>
      <c r="H354" s="14" t="n">
        <v>0</v>
      </c>
      <c r="I354" s="14" t="n">
        <v>0</v>
      </c>
      <c r="J354" s="14" t="n">
        <v>0</v>
      </c>
      <c r="K354" s="14" t="n">
        <v>0</v>
      </c>
      <c r="L354" s="14" t="n">
        <v>0</v>
      </c>
      <c r="M354" s="14" t="n">
        <v>0</v>
      </c>
      <c r="N354" s="14" t="n">
        <v>0</v>
      </c>
      <c r="O354" s="14" t="n">
        <v>0</v>
      </c>
      <c r="P354" s="14" t="n">
        <v>0</v>
      </c>
      <c r="Q354" s="20" t="n">
        <f aca="false">F354</f>
        <v>1384000</v>
      </c>
      <c r="R354" s="14" t="n">
        <v>0</v>
      </c>
      <c r="S354" s="14" t="n">
        <v>34600</v>
      </c>
      <c r="T354" s="14" t="n">
        <v>25950</v>
      </c>
    </row>
    <row collapsed="false" customFormat="false" customHeight="false" hidden="false" ht="15" outlineLevel="0" r="355">
      <c r="A355" s="22" t="n">
        <v>98</v>
      </c>
      <c r="B355" s="18" t="s">
        <v>363</v>
      </c>
      <c r="C355" s="19" t="n">
        <v>84</v>
      </c>
      <c r="D355" s="19" t="n">
        <v>0</v>
      </c>
      <c r="E355" s="19" t="n">
        <f aca="false">C355</f>
        <v>84</v>
      </c>
      <c r="F355" s="20" t="n">
        <f aca="false">E355*G355</f>
        <v>2906400</v>
      </c>
      <c r="G355" s="14" t="n">
        <v>34600</v>
      </c>
      <c r="H355" s="14" t="n">
        <v>0</v>
      </c>
      <c r="I355" s="14" t="n">
        <v>0</v>
      </c>
      <c r="J355" s="14" t="n">
        <v>0</v>
      </c>
      <c r="K355" s="14" t="n">
        <v>0</v>
      </c>
      <c r="L355" s="14" t="n">
        <v>0</v>
      </c>
      <c r="M355" s="14" t="n">
        <v>0</v>
      </c>
      <c r="N355" s="14" t="n">
        <v>0</v>
      </c>
      <c r="O355" s="14" t="n">
        <v>0</v>
      </c>
      <c r="P355" s="14" t="n">
        <v>0</v>
      </c>
      <c r="Q355" s="20" t="n">
        <f aca="false">F355</f>
        <v>2906400</v>
      </c>
      <c r="R355" s="14" t="n">
        <v>0</v>
      </c>
      <c r="S355" s="14" t="n">
        <v>34600</v>
      </c>
      <c r="T355" s="14" t="n">
        <v>25950</v>
      </c>
    </row>
    <row collapsed="false" customFormat="false" customHeight="false" hidden="false" ht="15" outlineLevel="0" r="356">
      <c r="A356" s="22" t="n">
        <v>99</v>
      </c>
      <c r="B356" s="18" t="s">
        <v>364</v>
      </c>
      <c r="C356" s="19" t="n">
        <v>84</v>
      </c>
      <c r="D356" s="19" t="n">
        <v>0</v>
      </c>
      <c r="E356" s="19" t="n">
        <f aca="false">C356</f>
        <v>84</v>
      </c>
      <c r="F356" s="20" t="n">
        <f aca="false">E356*G356</f>
        <v>2906400</v>
      </c>
      <c r="G356" s="14" t="n">
        <v>34600</v>
      </c>
      <c r="H356" s="14" t="n">
        <v>0</v>
      </c>
      <c r="I356" s="14" t="n">
        <v>0</v>
      </c>
      <c r="J356" s="14" t="n">
        <v>0</v>
      </c>
      <c r="K356" s="14" t="n">
        <v>0</v>
      </c>
      <c r="L356" s="14" t="n">
        <v>0</v>
      </c>
      <c r="M356" s="14" t="n">
        <v>0</v>
      </c>
      <c r="N356" s="14" t="n">
        <v>0</v>
      </c>
      <c r="O356" s="14" t="n">
        <v>0</v>
      </c>
      <c r="P356" s="14" t="n">
        <v>0</v>
      </c>
      <c r="Q356" s="20" t="n">
        <f aca="false">F356</f>
        <v>2906400</v>
      </c>
      <c r="R356" s="14" t="n">
        <v>0</v>
      </c>
      <c r="S356" s="14" t="n">
        <v>34600</v>
      </c>
      <c r="T356" s="14" t="n">
        <v>25950</v>
      </c>
    </row>
    <row collapsed="false" customFormat="false" customHeight="false" hidden="false" ht="15" outlineLevel="0" r="357">
      <c r="A357" s="22" t="n">
        <v>100</v>
      </c>
      <c r="B357" s="18" t="s">
        <v>365</v>
      </c>
      <c r="C357" s="19" t="n">
        <v>42</v>
      </c>
      <c r="D357" s="19" t="n">
        <v>0</v>
      </c>
      <c r="E357" s="19" t="n">
        <f aca="false">C357</f>
        <v>42</v>
      </c>
      <c r="F357" s="20" t="n">
        <f aca="false">E357*G357</f>
        <v>1453200</v>
      </c>
      <c r="G357" s="14" t="n">
        <v>34600</v>
      </c>
      <c r="H357" s="14" t="n">
        <v>0</v>
      </c>
      <c r="I357" s="14" t="n">
        <v>0</v>
      </c>
      <c r="J357" s="14" t="n">
        <v>0</v>
      </c>
      <c r="K357" s="14" t="n">
        <v>0</v>
      </c>
      <c r="L357" s="14" t="n">
        <v>0</v>
      </c>
      <c r="M357" s="14" t="n">
        <v>0</v>
      </c>
      <c r="N357" s="14" t="n">
        <v>0</v>
      </c>
      <c r="O357" s="14" t="n">
        <v>0</v>
      </c>
      <c r="P357" s="14" t="n">
        <v>0</v>
      </c>
      <c r="Q357" s="20" t="n">
        <f aca="false">F357</f>
        <v>1453200</v>
      </c>
      <c r="R357" s="14" t="n">
        <v>0</v>
      </c>
      <c r="S357" s="14" t="n">
        <v>34600</v>
      </c>
      <c r="T357" s="14" t="n">
        <v>25950</v>
      </c>
    </row>
    <row collapsed="false" customFormat="false" customHeight="false" hidden="false" ht="15" outlineLevel="0" r="358">
      <c r="A358" s="22" t="n">
        <v>101</v>
      </c>
      <c r="B358" s="18" t="s">
        <v>366</v>
      </c>
      <c r="C358" s="19" t="n">
        <v>42</v>
      </c>
      <c r="D358" s="19" t="n">
        <v>0</v>
      </c>
      <c r="E358" s="19" t="n">
        <f aca="false">C358</f>
        <v>42</v>
      </c>
      <c r="F358" s="20" t="n">
        <f aca="false">E358*G358</f>
        <v>1453200</v>
      </c>
      <c r="G358" s="14" t="n">
        <v>34600</v>
      </c>
      <c r="H358" s="14" t="n">
        <v>0</v>
      </c>
      <c r="I358" s="14" t="n">
        <v>0</v>
      </c>
      <c r="J358" s="14" t="n">
        <v>0</v>
      </c>
      <c r="K358" s="14" t="n">
        <v>0</v>
      </c>
      <c r="L358" s="14" t="n">
        <v>0</v>
      </c>
      <c r="M358" s="14" t="n">
        <v>0</v>
      </c>
      <c r="N358" s="14" t="n">
        <v>0</v>
      </c>
      <c r="O358" s="14" t="n">
        <v>0</v>
      </c>
      <c r="P358" s="14" t="n">
        <v>0</v>
      </c>
      <c r="Q358" s="20" t="n">
        <f aca="false">F358</f>
        <v>1453200</v>
      </c>
      <c r="R358" s="14" t="n">
        <v>0</v>
      </c>
      <c r="S358" s="14" t="n">
        <v>34600</v>
      </c>
      <c r="T358" s="14" t="n">
        <v>25950</v>
      </c>
    </row>
    <row collapsed="false" customFormat="false" customHeight="false" hidden="false" ht="15" outlineLevel="0" r="359">
      <c r="A359" s="22" t="n">
        <v>102</v>
      </c>
      <c r="B359" s="18" t="s">
        <v>367</v>
      </c>
      <c r="C359" s="19" t="n">
        <v>180.8</v>
      </c>
      <c r="D359" s="19" t="n">
        <v>0</v>
      </c>
      <c r="E359" s="19" t="n">
        <f aca="false">C359</f>
        <v>180.8</v>
      </c>
      <c r="F359" s="20" t="n">
        <f aca="false">E359*G359</f>
        <v>6255680</v>
      </c>
      <c r="G359" s="14" t="n">
        <v>34600</v>
      </c>
      <c r="H359" s="14" t="n">
        <v>0</v>
      </c>
      <c r="I359" s="14" t="n">
        <v>0</v>
      </c>
      <c r="J359" s="14" t="n">
        <v>0</v>
      </c>
      <c r="K359" s="14" t="n">
        <v>0</v>
      </c>
      <c r="L359" s="14" t="n">
        <v>0</v>
      </c>
      <c r="M359" s="14" t="n">
        <v>0</v>
      </c>
      <c r="N359" s="14" t="n">
        <v>0</v>
      </c>
      <c r="O359" s="14" t="n">
        <v>0</v>
      </c>
      <c r="P359" s="14" t="n">
        <v>0</v>
      </c>
      <c r="Q359" s="20" t="n">
        <f aca="false">F359</f>
        <v>6255680</v>
      </c>
      <c r="R359" s="14" t="n">
        <v>0</v>
      </c>
      <c r="S359" s="14" t="n">
        <v>34600</v>
      </c>
      <c r="T359" s="14" t="n">
        <v>25950</v>
      </c>
    </row>
    <row collapsed="false" customFormat="false" customHeight="false" hidden="false" ht="15" outlineLevel="0" r="360">
      <c r="A360" s="22" t="n">
        <v>103</v>
      </c>
      <c r="B360" s="18" t="s">
        <v>368</v>
      </c>
      <c r="C360" s="19" t="n">
        <v>183.3</v>
      </c>
      <c r="D360" s="19" t="n">
        <v>0</v>
      </c>
      <c r="E360" s="19" t="n">
        <f aca="false">C360</f>
        <v>183.3</v>
      </c>
      <c r="F360" s="20" t="n">
        <f aca="false">E360*G360</f>
        <v>6342180</v>
      </c>
      <c r="G360" s="14" t="n">
        <v>34600</v>
      </c>
      <c r="H360" s="14" t="n">
        <v>0</v>
      </c>
      <c r="I360" s="14" t="n">
        <v>0</v>
      </c>
      <c r="J360" s="14" t="n">
        <v>0</v>
      </c>
      <c r="K360" s="14" t="n">
        <v>0</v>
      </c>
      <c r="L360" s="14" t="n">
        <v>0</v>
      </c>
      <c r="M360" s="14" t="n">
        <v>0</v>
      </c>
      <c r="N360" s="14" t="n">
        <v>0</v>
      </c>
      <c r="O360" s="14" t="n">
        <v>0</v>
      </c>
      <c r="P360" s="14" t="n">
        <v>0</v>
      </c>
      <c r="Q360" s="20" t="n">
        <f aca="false">F360</f>
        <v>6342180</v>
      </c>
      <c r="R360" s="14" t="n">
        <v>0</v>
      </c>
      <c r="S360" s="14" t="n">
        <v>34600</v>
      </c>
      <c r="T360" s="14" t="n">
        <v>25950</v>
      </c>
    </row>
    <row collapsed="false" customFormat="false" customHeight="false" hidden="false" ht="15" outlineLevel="0" r="361">
      <c r="A361" s="22" t="n">
        <v>104</v>
      </c>
      <c r="B361" s="18" t="s">
        <v>369</v>
      </c>
      <c r="C361" s="19" t="n">
        <v>184.2</v>
      </c>
      <c r="D361" s="19" t="n">
        <v>0</v>
      </c>
      <c r="E361" s="19" t="n">
        <f aca="false">C361</f>
        <v>184.2</v>
      </c>
      <c r="F361" s="20" t="n">
        <f aca="false">E361*G361</f>
        <v>6373320</v>
      </c>
      <c r="G361" s="14" t="n">
        <v>34600</v>
      </c>
      <c r="H361" s="14" t="n">
        <v>0</v>
      </c>
      <c r="I361" s="14" t="n">
        <v>0</v>
      </c>
      <c r="J361" s="14" t="n">
        <v>0</v>
      </c>
      <c r="K361" s="14" t="n">
        <v>0</v>
      </c>
      <c r="L361" s="14" t="n">
        <v>0</v>
      </c>
      <c r="M361" s="14" t="n">
        <v>0</v>
      </c>
      <c r="N361" s="14" t="n">
        <v>0</v>
      </c>
      <c r="O361" s="14" t="n">
        <v>0</v>
      </c>
      <c r="P361" s="14" t="n">
        <v>0</v>
      </c>
      <c r="Q361" s="20" t="n">
        <f aca="false">F361</f>
        <v>6373320</v>
      </c>
      <c r="R361" s="14" t="n">
        <v>0</v>
      </c>
      <c r="S361" s="14" t="n">
        <v>34600</v>
      </c>
      <c r="T361" s="14" t="n">
        <v>25950</v>
      </c>
    </row>
    <row collapsed="false" customFormat="false" customHeight="false" hidden="false" ht="15" outlineLevel="0" r="362">
      <c r="A362" s="22" t="n">
        <v>105</v>
      </c>
      <c r="B362" s="18" t="s">
        <v>370</v>
      </c>
      <c r="C362" s="19" t="n">
        <v>182.1</v>
      </c>
      <c r="D362" s="19" t="n">
        <v>0</v>
      </c>
      <c r="E362" s="19" t="n">
        <f aca="false">C362</f>
        <v>182.1</v>
      </c>
      <c r="F362" s="20" t="n">
        <f aca="false">E362*G362</f>
        <v>6300660</v>
      </c>
      <c r="G362" s="14" t="n">
        <v>34600</v>
      </c>
      <c r="H362" s="14" t="n">
        <v>0</v>
      </c>
      <c r="I362" s="14" t="n">
        <v>0</v>
      </c>
      <c r="J362" s="14" t="n">
        <v>0</v>
      </c>
      <c r="K362" s="14" t="n">
        <v>0</v>
      </c>
      <c r="L362" s="14" t="n">
        <v>0</v>
      </c>
      <c r="M362" s="14" t="n">
        <v>0</v>
      </c>
      <c r="N362" s="14" t="n">
        <v>0</v>
      </c>
      <c r="O362" s="14" t="n">
        <v>0</v>
      </c>
      <c r="P362" s="14" t="n">
        <v>0</v>
      </c>
      <c r="Q362" s="20" t="n">
        <f aca="false">F362</f>
        <v>6300660</v>
      </c>
      <c r="R362" s="14" t="n">
        <v>0</v>
      </c>
      <c r="S362" s="14" t="n">
        <v>34600</v>
      </c>
      <c r="T362" s="14" t="n">
        <v>25950</v>
      </c>
    </row>
    <row collapsed="false" customFormat="false" customHeight="false" hidden="false" ht="15" outlineLevel="0" r="363">
      <c r="A363" s="22" t="n">
        <v>106</v>
      </c>
      <c r="B363" s="18" t="s">
        <v>371</v>
      </c>
      <c r="C363" s="19" t="n">
        <f aca="false">119.4+D363</f>
        <v>180.2</v>
      </c>
      <c r="D363" s="19" t="n">
        <v>60.8</v>
      </c>
      <c r="E363" s="19" t="n">
        <f aca="false">C363</f>
        <v>180.2</v>
      </c>
      <c r="F363" s="20" t="n">
        <f aca="false">E363*G363</f>
        <v>6234920</v>
      </c>
      <c r="G363" s="14" t="n">
        <v>34600</v>
      </c>
      <c r="H363" s="14" t="n">
        <v>0</v>
      </c>
      <c r="I363" s="14" t="n">
        <v>0</v>
      </c>
      <c r="J363" s="14" t="n">
        <v>0</v>
      </c>
      <c r="K363" s="14" t="n">
        <v>0</v>
      </c>
      <c r="L363" s="14" t="n">
        <v>0</v>
      </c>
      <c r="M363" s="14" t="n">
        <v>0</v>
      </c>
      <c r="N363" s="14" t="n">
        <v>0</v>
      </c>
      <c r="O363" s="14" t="n">
        <v>0</v>
      </c>
      <c r="P363" s="14" t="n">
        <v>0</v>
      </c>
      <c r="Q363" s="20" t="n">
        <f aca="false">F363</f>
        <v>6234920</v>
      </c>
      <c r="R363" s="14" t="n">
        <v>0</v>
      </c>
      <c r="S363" s="14" t="n">
        <v>34600</v>
      </c>
      <c r="T363" s="14" t="n">
        <v>25950</v>
      </c>
    </row>
    <row collapsed="false" customFormat="false" customHeight="false" hidden="false" ht="15" outlineLevel="0" r="364">
      <c r="A364" s="22" t="n">
        <v>107</v>
      </c>
      <c r="B364" s="18" t="s">
        <v>372</v>
      </c>
      <c r="C364" s="19" t="n">
        <v>84</v>
      </c>
      <c r="D364" s="19" t="n">
        <v>0</v>
      </c>
      <c r="E364" s="19" t="n">
        <f aca="false">C364</f>
        <v>84</v>
      </c>
      <c r="F364" s="20" t="n">
        <f aca="false">E364*G364</f>
        <v>2906400</v>
      </c>
      <c r="G364" s="14" t="n">
        <v>34600</v>
      </c>
      <c r="H364" s="14" t="n">
        <v>0</v>
      </c>
      <c r="I364" s="14" t="n">
        <v>0</v>
      </c>
      <c r="J364" s="14" t="n">
        <v>0</v>
      </c>
      <c r="K364" s="14" t="n">
        <v>0</v>
      </c>
      <c r="L364" s="14" t="n">
        <v>0</v>
      </c>
      <c r="M364" s="14" t="n">
        <v>0</v>
      </c>
      <c r="N364" s="14" t="n">
        <v>0</v>
      </c>
      <c r="O364" s="14" t="n">
        <v>0</v>
      </c>
      <c r="P364" s="14" t="n">
        <v>0</v>
      </c>
      <c r="Q364" s="20" t="n">
        <f aca="false">F364</f>
        <v>2906400</v>
      </c>
      <c r="R364" s="14" t="n">
        <v>0</v>
      </c>
      <c r="S364" s="14" t="n">
        <v>34600</v>
      </c>
      <c r="T364" s="14" t="n">
        <v>25950</v>
      </c>
    </row>
    <row collapsed="false" customFormat="false" customHeight="false" hidden="false" ht="15" outlineLevel="0" r="365">
      <c r="A365" s="22" t="n">
        <v>108</v>
      </c>
      <c r="B365" s="18" t="s">
        <v>373</v>
      </c>
      <c r="C365" s="19" t="n">
        <f aca="false">42+D365</f>
        <v>84</v>
      </c>
      <c r="D365" s="19" t="n">
        <v>42</v>
      </c>
      <c r="E365" s="19" t="n">
        <f aca="false">C365</f>
        <v>84</v>
      </c>
      <c r="F365" s="20" t="n">
        <f aca="false">E365*G365</f>
        <v>2906400</v>
      </c>
      <c r="G365" s="14" t="n">
        <v>34600</v>
      </c>
      <c r="H365" s="14" t="n">
        <v>0</v>
      </c>
      <c r="I365" s="14" t="n">
        <v>0</v>
      </c>
      <c r="J365" s="14" t="n">
        <v>0</v>
      </c>
      <c r="K365" s="14" t="n">
        <v>0</v>
      </c>
      <c r="L365" s="14" t="n">
        <v>0</v>
      </c>
      <c r="M365" s="14" t="n">
        <v>0</v>
      </c>
      <c r="N365" s="14" t="n">
        <v>0</v>
      </c>
      <c r="O365" s="14" t="n">
        <v>0</v>
      </c>
      <c r="P365" s="14" t="n">
        <v>0</v>
      </c>
      <c r="Q365" s="20" t="n">
        <f aca="false">F365</f>
        <v>2906400</v>
      </c>
      <c r="R365" s="14" t="n">
        <v>0</v>
      </c>
      <c r="S365" s="14" t="n">
        <v>34600</v>
      </c>
      <c r="T365" s="14" t="n">
        <v>25950</v>
      </c>
    </row>
    <row collapsed="false" customFormat="false" customHeight="false" hidden="false" ht="15" outlineLevel="0" r="366">
      <c r="A366" s="22" t="n">
        <v>109</v>
      </c>
      <c r="B366" s="18" t="s">
        <v>374</v>
      </c>
      <c r="C366" s="19" t="n">
        <v>180</v>
      </c>
      <c r="D366" s="19" t="n">
        <v>0</v>
      </c>
      <c r="E366" s="19" t="n">
        <f aca="false">C366</f>
        <v>180</v>
      </c>
      <c r="F366" s="20" t="n">
        <f aca="false">E366*G366</f>
        <v>6228000</v>
      </c>
      <c r="G366" s="14" t="n">
        <v>34600</v>
      </c>
      <c r="H366" s="14" t="n">
        <v>0</v>
      </c>
      <c r="I366" s="14" t="n">
        <v>0</v>
      </c>
      <c r="J366" s="14" t="n">
        <v>0</v>
      </c>
      <c r="K366" s="14" t="n">
        <v>0</v>
      </c>
      <c r="L366" s="14" t="n">
        <v>0</v>
      </c>
      <c r="M366" s="14" t="n">
        <v>0</v>
      </c>
      <c r="N366" s="14" t="n">
        <v>0</v>
      </c>
      <c r="O366" s="14" t="n">
        <v>0</v>
      </c>
      <c r="P366" s="14" t="n">
        <v>0</v>
      </c>
      <c r="Q366" s="20" t="n">
        <f aca="false">F366</f>
        <v>6228000</v>
      </c>
      <c r="R366" s="14" t="n">
        <v>0</v>
      </c>
      <c r="S366" s="14" t="n">
        <v>34600</v>
      </c>
      <c r="T366" s="14" t="n">
        <v>25950</v>
      </c>
    </row>
    <row collapsed="false" customFormat="false" customHeight="false" hidden="false" ht="15" outlineLevel="0" r="367">
      <c r="A367" s="22" t="n">
        <v>110</v>
      </c>
      <c r="B367" s="18" t="s">
        <v>375</v>
      </c>
      <c r="C367" s="19" t="n">
        <f aca="false">42+D367</f>
        <v>84</v>
      </c>
      <c r="D367" s="19" t="n">
        <v>42</v>
      </c>
      <c r="E367" s="19" t="n">
        <f aca="false">C367</f>
        <v>84</v>
      </c>
      <c r="F367" s="20" t="n">
        <f aca="false">E367*G367</f>
        <v>2906400</v>
      </c>
      <c r="G367" s="14" t="n">
        <v>34600</v>
      </c>
      <c r="H367" s="14" t="n">
        <v>0</v>
      </c>
      <c r="I367" s="14" t="n">
        <v>0</v>
      </c>
      <c r="J367" s="14" t="n">
        <v>0</v>
      </c>
      <c r="K367" s="14" t="n">
        <v>0</v>
      </c>
      <c r="L367" s="14" t="n">
        <v>0</v>
      </c>
      <c r="M367" s="14" t="n">
        <v>0</v>
      </c>
      <c r="N367" s="14" t="n">
        <v>0</v>
      </c>
      <c r="O367" s="14" t="n">
        <v>0</v>
      </c>
      <c r="P367" s="14" t="n">
        <v>0</v>
      </c>
      <c r="Q367" s="20" t="n">
        <f aca="false">F367</f>
        <v>2906400</v>
      </c>
      <c r="R367" s="14" t="n">
        <v>0</v>
      </c>
      <c r="S367" s="14" t="n">
        <v>34600</v>
      </c>
      <c r="T367" s="14" t="n">
        <v>25950</v>
      </c>
    </row>
    <row collapsed="false" customFormat="false" customHeight="false" hidden="false" ht="15" outlineLevel="0" r="368">
      <c r="A368" s="22" t="n">
        <v>111</v>
      </c>
      <c r="B368" s="18" t="s">
        <v>376</v>
      </c>
      <c r="C368" s="19" t="n">
        <f aca="false">18.7+D368</f>
        <v>79.4</v>
      </c>
      <c r="D368" s="19" t="n">
        <v>60.7</v>
      </c>
      <c r="E368" s="19" t="n">
        <f aca="false">C368</f>
        <v>79.4</v>
      </c>
      <c r="F368" s="20" t="n">
        <f aca="false">E368*G368</f>
        <v>2747240</v>
      </c>
      <c r="G368" s="14" t="n">
        <v>34600</v>
      </c>
      <c r="H368" s="14" t="n">
        <v>0</v>
      </c>
      <c r="I368" s="14" t="n">
        <v>0</v>
      </c>
      <c r="J368" s="14" t="n">
        <v>0</v>
      </c>
      <c r="K368" s="14" t="n">
        <v>0</v>
      </c>
      <c r="L368" s="14" t="n">
        <v>0</v>
      </c>
      <c r="M368" s="14" t="n">
        <v>0</v>
      </c>
      <c r="N368" s="14" t="n">
        <v>0</v>
      </c>
      <c r="O368" s="14" t="n">
        <v>0</v>
      </c>
      <c r="P368" s="14" t="n">
        <v>0</v>
      </c>
      <c r="Q368" s="20" t="n">
        <f aca="false">F368</f>
        <v>2747240</v>
      </c>
      <c r="R368" s="14" t="n">
        <v>0</v>
      </c>
      <c r="S368" s="14" t="n">
        <v>34600</v>
      </c>
      <c r="T368" s="14" t="n">
        <v>25950</v>
      </c>
    </row>
    <row collapsed="false" customFormat="false" customHeight="false" hidden="false" ht="15" outlineLevel="0" r="369">
      <c r="A369" s="22" t="n">
        <v>112</v>
      </c>
      <c r="B369" s="18" t="s">
        <v>377</v>
      </c>
      <c r="C369" s="19" t="n">
        <f aca="false">52+D369</f>
        <v>93.2</v>
      </c>
      <c r="D369" s="19" t="n">
        <v>41.2</v>
      </c>
      <c r="E369" s="19" t="n">
        <f aca="false">C369</f>
        <v>93.2</v>
      </c>
      <c r="F369" s="20" t="n">
        <f aca="false">E369*G369</f>
        <v>3224720</v>
      </c>
      <c r="G369" s="14" t="n">
        <v>34600</v>
      </c>
      <c r="H369" s="14" t="n">
        <v>0</v>
      </c>
      <c r="I369" s="14" t="n">
        <v>0</v>
      </c>
      <c r="J369" s="14" t="n">
        <v>0</v>
      </c>
      <c r="K369" s="14" t="n">
        <v>0</v>
      </c>
      <c r="L369" s="14" t="n">
        <v>0</v>
      </c>
      <c r="M369" s="14" t="n">
        <v>0</v>
      </c>
      <c r="N369" s="14" t="n">
        <v>0</v>
      </c>
      <c r="O369" s="14" t="n">
        <v>0</v>
      </c>
      <c r="P369" s="14" t="n">
        <v>0</v>
      </c>
      <c r="Q369" s="20" t="n">
        <f aca="false">F369</f>
        <v>3224720</v>
      </c>
      <c r="R369" s="14" t="n">
        <v>0</v>
      </c>
      <c r="S369" s="14" t="n">
        <v>34600</v>
      </c>
      <c r="T369" s="14" t="n">
        <v>25950</v>
      </c>
    </row>
    <row collapsed="false" customFormat="false" customHeight="false" hidden="false" ht="15" outlineLevel="0" r="370">
      <c r="A370" s="22" t="n">
        <v>113</v>
      </c>
      <c r="B370" s="18" t="s">
        <v>378</v>
      </c>
      <c r="C370" s="19" t="n">
        <f aca="false">63+D370</f>
        <v>84</v>
      </c>
      <c r="D370" s="19" t="n">
        <v>21</v>
      </c>
      <c r="E370" s="19" t="n">
        <f aca="false">C370</f>
        <v>84</v>
      </c>
      <c r="F370" s="20" t="n">
        <f aca="false">E370*G370</f>
        <v>2906400</v>
      </c>
      <c r="G370" s="14" t="n">
        <v>34600</v>
      </c>
      <c r="H370" s="14" t="n">
        <v>0</v>
      </c>
      <c r="I370" s="14" t="n">
        <v>0</v>
      </c>
      <c r="J370" s="14" t="n">
        <v>0</v>
      </c>
      <c r="K370" s="14" t="n">
        <v>0</v>
      </c>
      <c r="L370" s="14" t="n">
        <v>0</v>
      </c>
      <c r="M370" s="14" t="n">
        <v>0</v>
      </c>
      <c r="N370" s="14" t="n">
        <v>0</v>
      </c>
      <c r="O370" s="14" t="n">
        <v>0</v>
      </c>
      <c r="P370" s="14" t="n">
        <v>0</v>
      </c>
      <c r="Q370" s="20" t="n">
        <f aca="false">F370</f>
        <v>2906400</v>
      </c>
      <c r="R370" s="14" t="n">
        <v>0</v>
      </c>
      <c r="S370" s="14" t="n">
        <v>34600</v>
      </c>
      <c r="T370" s="14" t="n">
        <v>25950</v>
      </c>
    </row>
    <row collapsed="false" customFormat="false" customHeight="false" hidden="false" ht="15" outlineLevel="0" r="371">
      <c r="A371" s="22" t="n">
        <v>114</v>
      </c>
      <c r="B371" s="18" t="s">
        <v>379</v>
      </c>
      <c r="C371" s="19" t="n">
        <v>84</v>
      </c>
      <c r="D371" s="19" t="n">
        <v>0</v>
      </c>
      <c r="E371" s="19" t="n">
        <f aca="false">C371</f>
        <v>84</v>
      </c>
      <c r="F371" s="20" t="n">
        <f aca="false">E371*G371</f>
        <v>2906400</v>
      </c>
      <c r="G371" s="14" t="n">
        <v>34600</v>
      </c>
      <c r="H371" s="14" t="n">
        <v>0</v>
      </c>
      <c r="I371" s="14" t="n">
        <v>0</v>
      </c>
      <c r="J371" s="14" t="n">
        <v>0</v>
      </c>
      <c r="K371" s="14" t="n">
        <v>0</v>
      </c>
      <c r="L371" s="14" t="n">
        <v>0</v>
      </c>
      <c r="M371" s="14" t="n">
        <v>0</v>
      </c>
      <c r="N371" s="14" t="n">
        <v>0</v>
      </c>
      <c r="O371" s="14" t="n">
        <v>0</v>
      </c>
      <c r="P371" s="14" t="n">
        <v>0</v>
      </c>
      <c r="Q371" s="20" t="n">
        <f aca="false">F371</f>
        <v>2906400</v>
      </c>
      <c r="R371" s="14" t="n">
        <v>0</v>
      </c>
      <c r="S371" s="14" t="n">
        <v>34600</v>
      </c>
      <c r="T371" s="14" t="n">
        <v>25950</v>
      </c>
    </row>
    <row collapsed="false" customFormat="false" customHeight="false" hidden="false" ht="15" outlineLevel="0" r="372">
      <c r="A372" s="22" t="n">
        <v>115</v>
      </c>
      <c r="B372" s="18" t="s">
        <v>380</v>
      </c>
      <c r="C372" s="19" t="n">
        <v>84</v>
      </c>
      <c r="D372" s="19" t="n">
        <v>0</v>
      </c>
      <c r="E372" s="19" t="n">
        <f aca="false">C372</f>
        <v>84</v>
      </c>
      <c r="F372" s="20" t="n">
        <f aca="false">E372*G372</f>
        <v>2906400</v>
      </c>
      <c r="G372" s="14" t="n">
        <v>34600</v>
      </c>
      <c r="H372" s="14" t="n">
        <v>0</v>
      </c>
      <c r="I372" s="14" t="n">
        <v>0</v>
      </c>
      <c r="J372" s="14" t="n">
        <v>0</v>
      </c>
      <c r="K372" s="14" t="n">
        <v>0</v>
      </c>
      <c r="L372" s="14" t="n">
        <v>0</v>
      </c>
      <c r="M372" s="14" t="n">
        <v>0</v>
      </c>
      <c r="N372" s="14" t="n">
        <v>0</v>
      </c>
      <c r="O372" s="14" t="n">
        <v>0</v>
      </c>
      <c r="P372" s="14" t="n">
        <v>0</v>
      </c>
      <c r="Q372" s="20" t="n">
        <f aca="false">F372</f>
        <v>2906400</v>
      </c>
      <c r="R372" s="14" t="n">
        <v>0</v>
      </c>
      <c r="S372" s="14" t="n">
        <v>34600</v>
      </c>
      <c r="T372" s="14" t="n">
        <v>25950</v>
      </c>
    </row>
    <row collapsed="false" customFormat="false" customHeight="false" hidden="false" ht="15" outlineLevel="0" r="373">
      <c r="A373" s="22" t="n">
        <v>116</v>
      </c>
      <c r="B373" s="18" t="s">
        <v>381</v>
      </c>
      <c r="C373" s="19" t="n">
        <v>84</v>
      </c>
      <c r="D373" s="19" t="n">
        <v>0</v>
      </c>
      <c r="E373" s="19" t="n">
        <f aca="false">C373</f>
        <v>84</v>
      </c>
      <c r="F373" s="20" t="n">
        <f aca="false">E373*G373</f>
        <v>2906400</v>
      </c>
      <c r="G373" s="14" t="n">
        <v>34600</v>
      </c>
      <c r="H373" s="14" t="n">
        <v>0</v>
      </c>
      <c r="I373" s="14" t="n">
        <v>0</v>
      </c>
      <c r="J373" s="14" t="n">
        <v>0</v>
      </c>
      <c r="K373" s="14" t="n">
        <v>0</v>
      </c>
      <c r="L373" s="14" t="n">
        <v>0</v>
      </c>
      <c r="M373" s="14" t="n">
        <v>0</v>
      </c>
      <c r="N373" s="14" t="n">
        <v>0</v>
      </c>
      <c r="O373" s="14" t="n">
        <v>0</v>
      </c>
      <c r="P373" s="14" t="n">
        <v>0</v>
      </c>
      <c r="Q373" s="20" t="n">
        <f aca="false">F373</f>
        <v>2906400</v>
      </c>
      <c r="R373" s="14" t="n">
        <v>0</v>
      </c>
      <c r="S373" s="14" t="n">
        <v>34600</v>
      </c>
      <c r="T373" s="14" t="n">
        <v>25950</v>
      </c>
    </row>
    <row collapsed="false" customFormat="false" customHeight="false" hidden="false" ht="15" outlineLevel="0" r="374">
      <c r="A374" s="22" t="n">
        <v>117</v>
      </c>
      <c r="B374" s="18" t="s">
        <v>382</v>
      </c>
      <c r="C374" s="19" t="n">
        <v>84</v>
      </c>
      <c r="D374" s="19" t="n">
        <v>0</v>
      </c>
      <c r="E374" s="19" t="n">
        <f aca="false">C374</f>
        <v>84</v>
      </c>
      <c r="F374" s="20" t="n">
        <f aca="false">E374*G374</f>
        <v>2906400</v>
      </c>
      <c r="G374" s="14" t="n">
        <v>34600</v>
      </c>
      <c r="H374" s="14" t="n">
        <v>0</v>
      </c>
      <c r="I374" s="14" t="n">
        <v>0</v>
      </c>
      <c r="J374" s="14" t="n">
        <v>0</v>
      </c>
      <c r="K374" s="14" t="n">
        <v>0</v>
      </c>
      <c r="L374" s="14" t="n">
        <v>0</v>
      </c>
      <c r="M374" s="14" t="n">
        <v>0</v>
      </c>
      <c r="N374" s="14" t="n">
        <v>0</v>
      </c>
      <c r="O374" s="14" t="n">
        <v>0</v>
      </c>
      <c r="P374" s="14" t="n">
        <v>0</v>
      </c>
      <c r="Q374" s="20" t="n">
        <f aca="false">F374</f>
        <v>2906400</v>
      </c>
      <c r="R374" s="14" t="n">
        <v>0</v>
      </c>
      <c r="S374" s="14" t="n">
        <v>34600</v>
      </c>
      <c r="T374" s="14" t="n">
        <v>25950</v>
      </c>
    </row>
    <row collapsed="false" customFormat="false" customHeight="false" hidden="false" ht="15" outlineLevel="0" r="375">
      <c r="A375" s="22" t="n">
        <v>118</v>
      </c>
      <c r="B375" s="18" t="s">
        <v>383</v>
      </c>
      <c r="C375" s="19" t="n">
        <v>84</v>
      </c>
      <c r="D375" s="19" t="n">
        <v>0</v>
      </c>
      <c r="E375" s="19" t="n">
        <f aca="false">C375</f>
        <v>84</v>
      </c>
      <c r="F375" s="20" t="n">
        <f aca="false">E375*G375</f>
        <v>2906400</v>
      </c>
      <c r="G375" s="14" t="n">
        <v>34600</v>
      </c>
      <c r="H375" s="14" t="n">
        <v>0</v>
      </c>
      <c r="I375" s="14" t="n">
        <v>0</v>
      </c>
      <c r="J375" s="14" t="n">
        <v>0</v>
      </c>
      <c r="K375" s="14" t="n">
        <v>0</v>
      </c>
      <c r="L375" s="14" t="n">
        <v>0</v>
      </c>
      <c r="M375" s="14" t="n">
        <v>0</v>
      </c>
      <c r="N375" s="14" t="n">
        <v>0</v>
      </c>
      <c r="O375" s="14" t="n">
        <v>0</v>
      </c>
      <c r="P375" s="14" t="n">
        <v>0</v>
      </c>
      <c r="Q375" s="20" t="n">
        <f aca="false">F375</f>
        <v>2906400</v>
      </c>
      <c r="R375" s="14" t="n">
        <v>0</v>
      </c>
      <c r="S375" s="14" t="n">
        <v>34600</v>
      </c>
      <c r="T375" s="14" t="n">
        <v>25950</v>
      </c>
    </row>
    <row collapsed="false" customFormat="false" customHeight="false" hidden="false" ht="15" outlineLevel="0" r="376">
      <c r="A376" s="22" t="n">
        <v>119</v>
      </c>
      <c r="B376" s="18" t="s">
        <v>384</v>
      </c>
      <c r="C376" s="19" t="n">
        <v>84</v>
      </c>
      <c r="D376" s="19" t="n">
        <v>0</v>
      </c>
      <c r="E376" s="19" t="n">
        <f aca="false">C376</f>
        <v>84</v>
      </c>
      <c r="F376" s="20" t="n">
        <f aca="false">E376*G376</f>
        <v>2906400</v>
      </c>
      <c r="G376" s="14" t="n">
        <v>34600</v>
      </c>
      <c r="H376" s="14" t="n">
        <v>0</v>
      </c>
      <c r="I376" s="14" t="n">
        <v>0</v>
      </c>
      <c r="J376" s="14" t="n">
        <v>0</v>
      </c>
      <c r="K376" s="14" t="n">
        <v>0</v>
      </c>
      <c r="L376" s="14" t="n">
        <v>0</v>
      </c>
      <c r="M376" s="14" t="n">
        <v>0</v>
      </c>
      <c r="N376" s="14" t="n">
        <v>0</v>
      </c>
      <c r="O376" s="14" t="n">
        <v>0</v>
      </c>
      <c r="P376" s="14" t="n">
        <v>0</v>
      </c>
      <c r="Q376" s="20" t="n">
        <f aca="false">F376</f>
        <v>2906400</v>
      </c>
      <c r="R376" s="14" t="n">
        <v>0</v>
      </c>
      <c r="S376" s="14" t="n">
        <v>34600</v>
      </c>
      <c r="T376" s="14" t="n">
        <v>25950</v>
      </c>
    </row>
    <row collapsed="false" customFormat="true" customHeight="true" hidden="false" ht="15" outlineLevel="0" r="377" s="15">
      <c r="A377" s="16" t="s">
        <v>149</v>
      </c>
      <c r="B377" s="16"/>
      <c r="C377" s="12" t="n">
        <f aca="false">SUM(C378:C426)</f>
        <v>4098.6</v>
      </c>
      <c r="D377" s="12" t="n">
        <f aca="false">SUM(D378:D426)</f>
        <v>0</v>
      </c>
      <c r="E377" s="12" t="n">
        <f aca="false">C377</f>
        <v>4098.6</v>
      </c>
      <c r="F377" s="13" t="n">
        <f aca="false">SUM(F378:F426)</f>
        <v>141811560</v>
      </c>
      <c r="G377" s="14" t="n">
        <v>34600</v>
      </c>
      <c r="H377" s="14" t="n">
        <v>0</v>
      </c>
      <c r="I377" s="14" t="n">
        <v>0</v>
      </c>
      <c r="J377" s="14" t="n">
        <v>0</v>
      </c>
      <c r="K377" s="14" t="n">
        <v>0</v>
      </c>
      <c r="L377" s="14" t="n">
        <v>0</v>
      </c>
      <c r="M377" s="14" t="n">
        <v>0</v>
      </c>
      <c r="N377" s="14" t="n">
        <v>0</v>
      </c>
      <c r="O377" s="14" t="n">
        <v>0</v>
      </c>
      <c r="P377" s="14" t="n">
        <v>0</v>
      </c>
      <c r="Q377" s="13" t="n">
        <f aca="false">F377</f>
        <v>141811560</v>
      </c>
      <c r="R377" s="14" t="n">
        <v>0</v>
      </c>
      <c r="S377" s="14" t="n">
        <v>34600</v>
      </c>
      <c r="T377" s="14" t="n">
        <v>25950</v>
      </c>
    </row>
    <row collapsed="false" customFormat="false" customHeight="false" hidden="false" ht="15" outlineLevel="0" r="378">
      <c r="A378" s="22" t="n">
        <v>120</v>
      </c>
      <c r="B378" s="24" t="s">
        <v>385</v>
      </c>
      <c r="C378" s="19" t="n">
        <v>80</v>
      </c>
      <c r="D378" s="19" t="n">
        <v>0</v>
      </c>
      <c r="E378" s="19" t="n">
        <f aca="false">C378</f>
        <v>80</v>
      </c>
      <c r="F378" s="20" t="n">
        <f aca="false">C378*34600</f>
        <v>2768000</v>
      </c>
      <c r="G378" s="14" t="n">
        <v>34600</v>
      </c>
      <c r="H378" s="14" t="n">
        <v>0</v>
      </c>
      <c r="I378" s="14" t="n">
        <v>0</v>
      </c>
      <c r="J378" s="14" t="n">
        <v>0</v>
      </c>
      <c r="K378" s="14" t="n">
        <v>0</v>
      </c>
      <c r="L378" s="14" t="n">
        <v>0</v>
      </c>
      <c r="M378" s="14" t="n">
        <v>0</v>
      </c>
      <c r="N378" s="14" t="n">
        <v>0</v>
      </c>
      <c r="O378" s="14" t="n">
        <v>0</v>
      </c>
      <c r="P378" s="14" t="n">
        <v>0</v>
      </c>
      <c r="Q378" s="20" t="n">
        <f aca="false">F378</f>
        <v>2768000</v>
      </c>
      <c r="R378" s="14" t="n">
        <v>0</v>
      </c>
      <c r="S378" s="14" t="n">
        <v>34600</v>
      </c>
      <c r="T378" s="14" t="n">
        <v>25950</v>
      </c>
    </row>
    <row collapsed="false" customFormat="false" customHeight="false" hidden="false" ht="15" outlineLevel="0" r="379">
      <c r="A379" s="22" t="n">
        <v>121</v>
      </c>
      <c r="B379" s="24" t="s">
        <v>386</v>
      </c>
      <c r="C379" s="19" t="n">
        <v>80</v>
      </c>
      <c r="D379" s="19" t="n">
        <v>0</v>
      </c>
      <c r="E379" s="19" t="n">
        <f aca="false">C379</f>
        <v>80</v>
      </c>
      <c r="F379" s="20" t="n">
        <f aca="false">C379*34600</f>
        <v>2768000</v>
      </c>
      <c r="G379" s="14" t="n">
        <v>34600</v>
      </c>
      <c r="H379" s="14" t="n">
        <v>0</v>
      </c>
      <c r="I379" s="14" t="n">
        <v>0</v>
      </c>
      <c r="J379" s="14" t="n">
        <v>0</v>
      </c>
      <c r="K379" s="14" t="n">
        <v>0</v>
      </c>
      <c r="L379" s="14" t="n">
        <v>0</v>
      </c>
      <c r="M379" s="14" t="n">
        <v>0</v>
      </c>
      <c r="N379" s="14" t="n">
        <v>0</v>
      </c>
      <c r="O379" s="14" t="n">
        <v>0</v>
      </c>
      <c r="P379" s="14" t="n">
        <v>0</v>
      </c>
      <c r="Q379" s="20" t="n">
        <f aca="false">F379</f>
        <v>2768000</v>
      </c>
      <c r="R379" s="14" t="n">
        <v>0</v>
      </c>
      <c r="S379" s="14" t="n">
        <v>34600</v>
      </c>
      <c r="T379" s="14" t="n">
        <v>25950</v>
      </c>
    </row>
    <row collapsed="false" customFormat="false" customHeight="false" hidden="false" ht="15" outlineLevel="0" r="380">
      <c r="A380" s="22" t="n">
        <v>122</v>
      </c>
      <c r="B380" s="24" t="s">
        <v>387</v>
      </c>
      <c r="C380" s="19" t="n">
        <v>80</v>
      </c>
      <c r="D380" s="19" t="n">
        <v>0</v>
      </c>
      <c r="E380" s="19" t="n">
        <f aca="false">C380</f>
        <v>80</v>
      </c>
      <c r="F380" s="20" t="n">
        <f aca="false">C380*34600</f>
        <v>2768000</v>
      </c>
      <c r="G380" s="14" t="n">
        <v>34600</v>
      </c>
      <c r="H380" s="14" t="n">
        <v>0</v>
      </c>
      <c r="I380" s="14" t="n">
        <v>0</v>
      </c>
      <c r="J380" s="14" t="n">
        <v>0</v>
      </c>
      <c r="K380" s="14" t="n">
        <v>0</v>
      </c>
      <c r="L380" s="14" t="n">
        <v>0</v>
      </c>
      <c r="M380" s="14" t="n">
        <v>0</v>
      </c>
      <c r="N380" s="14" t="n">
        <v>0</v>
      </c>
      <c r="O380" s="14" t="n">
        <v>0</v>
      </c>
      <c r="P380" s="14" t="n">
        <v>0</v>
      </c>
      <c r="Q380" s="20" t="n">
        <f aca="false">F380</f>
        <v>2768000</v>
      </c>
      <c r="R380" s="14" t="n">
        <v>0</v>
      </c>
      <c r="S380" s="14" t="n">
        <v>34600</v>
      </c>
      <c r="T380" s="14" t="n">
        <v>25950</v>
      </c>
    </row>
    <row collapsed="false" customFormat="false" customHeight="false" hidden="false" ht="15" outlineLevel="0" r="381">
      <c r="A381" s="22" t="n">
        <v>123</v>
      </c>
      <c r="B381" s="24" t="s">
        <v>388</v>
      </c>
      <c r="C381" s="19" t="n">
        <v>60</v>
      </c>
      <c r="D381" s="19" t="n">
        <v>0</v>
      </c>
      <c r="E381" s="19" t="n">
        <f aca="false">C381</f>
        <v>60</v>
      </c>
      <c r="F381" s="20" t="n">
        <f aca="false">C381*34600</f>
        <v>2076000</v>
      </c>
      <c r="G381" s="14" t="n">
        <v>34600</v>
      </c>
      <c r="H381" s="14" t="n">
        <v>0</v>
      </c>
      <c r="I381" s="14" t="n">
        <v>0</v>
      </c>
      <c r="J381" s="14" t="n">
        <v>0</v>
      </c>
      <c r="K381" s="14" t="n">
        <v>0</v>
      </c>
      <c r="L381" s="14" t="n">
        <v>0</v>
      </c>
      <c r="M381" s="14" t="n">
        <v>0</v>
      </c>
      <c r="N381" s="14" t="n">
        <v>0</v>
      </c>
      <c r="O381" s="14" t="n">
        <v>0</v>
      </c>
      <c r="P381" s="14" t="n">
        <v>0</v>
      </c>
      <c r="Q381" s="20" t="n">
        <f aca="false">F381</f>
        <v>2076000</v>
      </c>
      <c r="R381" s="14" t="n">
        <v>0</v>
      </c>
      <c r="S381" s="14" t="n">
        <v>34600</v>
      </c>
      <c r="T381" s="14" t="n">
        <v>25950</v>
      </c>
    </row>
    <row collapsed="false" customFormat="false" customHeight="false" hidden="false" ht="15" outlineLevel="0" r="382">
      <c r="A382" s="22" t="n">
        <v>124</v>
      </c>
      <c r="B382" s="24" t="s">
        <v>389</v>
      </c>
      <c r="C382" s="19" t="n">
        <v>80</v>
      </c>
      <c r="D382" s="19" t="n">
        <v>0</v>
      </c>
      <c r="E382" s="19" t="n">
        <f aca="false">C382</f>
        <v>80</v>
      </c>
      <c r="F382" s="20" t="n">
        <f aca="false">C382*34600</f>
        <v>2768000</v>
      </c>
      <c r="G382" s="14" t="n">
        <v>34600</v>
      </c>
      <c r="H382" s="14" t="n">
        <v>0</v>
      </c>
      <c r="I382" s="14" t="n">
        <v>0</v>
      </c>
      <c r="J382" s="14" t="n">
        <v>0</v>
      </c>
      <c r="K382" s="14" t="n">
        <v>0</v>
      </c>
      <c r="L382" s="14" t="n">
        <v>0</v>
      </c>
      <c r="M382" s="14" t="n">
        <v>0</v>
      </c>
      <c r="N382" s="14" t="n">
        <v>0</v>
      </c>
      <c r="O382" s="14" t="n">
        <v>0</v>
      </c>
      <c r="P382" s="14" t="n">
        <v>0</v>
      </c>
      <c r="Q382" s="20" t="n">
        <f aca="false">F382</f>
        <v>2768000</v>
      </c>
      <c r="R382" s="14" t="n">
        <v>0</v>
      </c>
      <c r="S382" s="14" t="n">
        <v>34600</v>
      </c>
      <c r="T382" s="14" t="n">
        <v>25950</v>
      </c>
    </row>
    <row collapsed="false" customFormat="false" customHeight="false" hidden="false" ht="15" outlineLevel="0" r="383">
      <c r="A383" s="22" t="n">
        <v>125</v>
      </c>
      <c r="B383" s="24" t="s">
        <v>390</v>
      </c>
      <c r="C383" s="19" t="n">
        <v>80</v>
      </c>
      <c r="D383" s="19" t="n">
        <v>0</v>
      </c>
      <c r="E383" s="19" t="n">
        <f aca="false">C383</f>
        <v>80</v>
      </c>
      <c r="F383" s="20" t="n">
        <f aca="false">C383*34600</f>
        <v>2768000</v>
      </c>
      <c r="G383" s="14" t="n">
        <v>34600</v>
      </c>
      <c r="H383" s="14" t="n">
        <v>0</v>
      </c>
      <c r="I383" s="14" t="n">
        <v>0</v>
      </c>
      <c r="J383" s="14" t="n">
        <v>0</v>
      </c>
      <c r="K383" s="14" t="n">
        <v>0</v>
      </c>
      <c r="L383" s="14" t="n">
        <v>0</v>
      </c>
      <c r="M383" s="14" t="n">
        <v>0</v>
      </c>
      <c r="N383" s="14" t="n">
        <v>0</v>
      </c>
      <c r="O383" s="14" t="n">
        <v>0</v>
      </c>
      <c r="P383" s="14" t="n">
        <v>0</v>
      </c>
      <c r="Q383" s="20" t="n">
        <f aca="false">F383</f>
        <v>2768000</v>
      </c>
      <c r="R383" s="14" t="n">
        <v>0</v>
      </c>
      <c r="S383" s="14" t="n">
        <v>34600</v>
      </c>
      <c r="T383" s="14" t="n">
        <v>25950</v>
      </c>
    </row>
    <row collapsed="false" customFormat="false" customHeight="false" hidden="false" ht="15" outlineLevel="0" r="384">
      <c r="A384" s="22" t="n">
        <v>126</v>
      </c>
      <c r="B384" s="24" t="s">
        <v>391</v>
      </c>
      <c r="C384" s="19" t="n">
        <v>60</v>
      </c>
      <c r="D384" s="19" t="n">
        <v>0</v>
      </c>
      <c r="E384" s="19" t="n">
        <f aca="false">C384</f>
        <v>60</v>
      </c>
      <c r="F384" s="20" t="n">
        <f aca="false">C384*34600</f>
        <v>2076000</v>
      </c>
      <c r="G384" s="14" t="n">
        <v>34600</v>
      </c>
      <c r="H384" s="14" t="n">
        <v>0</v>
      </c>
      <c r="I384" s="14" t="n">
        <v>0</v>
      </c>
      <c r="J384" s="14" t="n">
        <v>0</v>
      </c>
      <c r="K384" s="14" t="n">
        <v>0</v>
      </c>
      <c r="L384" s="14" t="n">
        <v>0</v>
      </c>
      <c r="M384" s="14" t="n">
        <v>0</v>
      </c>
      <c r="N384" s="14" t="n">
        <v>0</v>
      </c>
      <c r="O384" s="14" t="n">
        <v>0</v>
      </c>
      <c r="P384" s="14" t="n">
        <v>0</v>
      </c>
      <c r="Q384" s="20" t="n">
        <f aca="false">F384</f>
        <v>2076000</v>
      </c>
      <c r="R384" s="14" t="n">
        <v>0</v>
      </c>
      <c r="S384" s="14" t="n">
        <v>34600</v>
      </c>
      <c r="T384" s="14" t="n">
        <v>25950</v>
      </c>
    </row>
    <row collapsed="false" customFormat="false" customHeight="false" hidden="false" ht="15" outlineLevel="0" r="385">
      <c r="A385" s="22" t="n">
        <v>127</v>
      </c>
      <c r="B385" s="24" t="s">
        <v>392</v>
      </c>
      <c r="C385" s="19" t="n">
        <v>79.7</v>
      </c>
      <c r="D385" s="19" t="n">
        <v>0</v>
      </c>
      <c r="E385" s="19" t="n">
        <f aca="false">C385</f>
        <v>79.7</v>
      </c>
      <c r="F385" s="20" t="n">
        <f aca="false">C385*34600</f>
        <v>2757620</v>
      </c>
      <c r="G385" s="14" t="n">
        <v>34600</v>
      </c>
      <c r="H385" s="14" t="n">
        <v>0</v>
      </c>
      <c r="I385" s="14" t="n">
        <v>0</v>
      </c>
      <c r="J385" s="14" t="n">
        <v>0</v>
      </c>
      <c r="K385" s="14" t="n">
        <v>0</v>
      </c>
      <c r="L385" s="14" t="n">
        <v>0</v>
      </c>
      <c r="M385" s="14" t="n">
        <v>0</v>
      </c>
      <c r="N385" s="14" t="n">
        <v>0</v>
      </c>
      <c r="O385" s="14" t="n">
        <v>0</v>
      </c>
      <c r="P385" s="14" t="n">
        <v>0</v>
      </c>
      <c r="Q385" s="20" t="n">
        <f aca="false">F385</f>
        <v>2757620</v>
      </c>
      <c r="R385" s="14" t="n">
        <v>0</v>
      </c>
      <c r="S385" s="14" t="n">
        <v>34600</v>
      </c>
      <c r="T385" s="14" t="n">
        <v>25950</v>
      </c>
    </row>
    <row collapsed="false" customFormat="false" customHeight="false" hidden="false" ht="15" outlineLevel="0" r="386">
      <c r="A386" s="22" t="n">
        <v>128</v>
      </c>
      <c r="B386" s="24" t="s">
        <v>393</v>
      </c>
      <c r="C386" s="19" t="n">
        <v>80</v>
      </c>
      <c r="D386" s="19" t="n">
        <v>0</v>
      </c>
      <c r="E386" s="19" t="n">
        <f aca="false">C386</f>
        <v>80</v>
      </c>
      <c r="F386" s="20" t="n">
        <f aca="false">C386*34600</f>
        <v>2768000</v>
      </c>
      <c r="G386" s="14" t="n">
        <v>34600</v>
      </c>
      <c r="H386" s="14" t="n">
        <v>0</v>
      </c>
      <c r="I386" s="14" t="n">
        <v>0</v>
      </c>
      <c r="J386" s="14" t="n">
        <v>0</v>
      </c>
      <c r="K386" s="14" t="n">
        <v>0</v>
      </c>
      <c r="L386" s="14" t="n">
        <v>0</v>
      </c>
      <c r="M386" s="14" t="n">
        <v>0</v>
      </c>
      <c r="N386" s="14" t="n">
        <v>0</v>
      </c>
      <c r="O386" s="14" t="n">
        <v>0</v>
      </c>
      <c r="P386" s="14" t="n">
        <v>0</v>
      </c>
      <c r="Q386" s="20" t="n">
        <f aca="false">F386</f>
        <v>2768000</v>
      </c>
      <c r="R386" s="14" t="n">
        <v>0</v>
      </c>
      <c r="S386" s="14" t="n">
        <v>34600</v>
      </c>
      <c r="T386" s="14" t="n">
        <v>25950</v>
      </c>
    </row>
    <row collapsed="false" customFormat="false" customHeight="false" hidden="false" ht="15" outlineLevel="0" r="387">
      <c r="A387" s="22" t="n">
        <v>129</v>
      </c>
      <c r="B387" s="24" t="s">
        <v>394</v>
      </c>
      <c r="C387" s="19" t="n">
        <v>80</v>
      </c>
      <c r="D387" s="19" t="n">
        <v>0</v>
      </c>
      <c r="E387" s="19" t="n">
        <f aca="false">C387</f>
        <v>80</v>
      </c>
      <c r="F387" s="20" t="n">
        <f aca="false">C387*34600</f>
        <v>2768000</v>
      </c>
      <c r="G387" s="14" t="n">
        <v>34600</v>
      </c>
      <c r="H387" s="14" t="n">
        <v>0</v>
      </c>
      <c r="I387" s="14" t="n">
        <v>0</v>
      </c>
      <c r="J387" s="14" t="n">
        <v>0</v>
      </c>
      <c r="K387" s="14" t="n">
        <v>0</v>
      </c>
      <c r="L387" s="14" t="n">
        <v>0</v>
      </c>
      <c r="M387" s="14" t="n">
        <v>0</v>
      </c>
      <c r="N387" s="14" t="n">
        <v>0</v>
      </c>
      <c r="O387" s="14" t="n">
        <v>0</v>
      </c>
      <c r="P387" s="14" t="n">
        <v>0</v>
      </c>
      <c r="Q387" s="20" t="n">
        <f aca="false">F387</f>
        <v>2768000</v>
      </c>
      <c r="R387" s="14" t="n">
        <v>0</v>
      </c>
      <c r="S387" s="14" t="n">
        <v>34600</v>
      </c>
      <c r="T387" s="14" t="n">
        <v>25950</v>
      </c>
    </row>
    <row collapsed="false" customFormat="false" customHeight="false" hidden="false" ht="15" outlineLevel="0" r="388">
      <c r="A388" s="22" t="n">
        <v>130</v>
      </c>
      <c r="B388" s="24" t="s">
        <v>395</v>
      </c>
      <c r="C388" s="19" t="n">
        <v>78.4</v>
      </c>
      <c r="D388" s="19" t="n">
        <v>0</v>
      </c>
      <c r="E388" s="19" t="n">
        <f aca="false">C388</f>
        <v>78.4</v>
      </c>
      <c r="F388" s="20" t="n">
        <f aca="false">C388*34600</f>
        <v>2712640</v>
      </c>
      <c r="G388" s="14" t="n">
        <v>34600</v>
      </c>
      <c r="H388" s="14" t="n">
        <v>0</v>
      </c>
      <c r="I388" s="14" t="n">
        <v>0</v>
      </c>
      <c r="J388" s="14" t="n">
        <v>0</v>
      </c>
      <c r="K388" s="14" t="n">
        <v>0</v>
      </c>
      <c r="L388" s="14" t="n">
        <v>0</v>
      </c>
      <c r="M388" s="14" t="n">
        <v>0</v>
      </c>
      <c r="N388" s="14" t="n">
        <v>0</v>
      </c>
      <c r="O388" s="14" t="n">
        <v>0</v>
      </c>
      <c r="P388" s="14" t="n">
        <v>0</v>
      </c>
      <c r="Q388" s="20" t="n">
        <f aca="false">F388</f>
        <v>2712640</v>
      </c>
      <c r="R388" s="14" t="n">
        <v>0</v>
      </c>
      <c r="S388" s="14" t="n">
        <v>34600</v>
      </c>
      <c r="T388" s="14" t="n">
        <v>25950</v>
      </c>
    </row>
    <row collapsed="false" customFormat="false" customHeight="false" hidden="false" ht="15" outlineLevel="0" r="389">
      <c r="A389" s="22" t="n">
        <v>131</v>
      </c>
      <c r="B389" s="24" t="s">
        <v>396</v>
      </c>
      <c r="C389" s="19" t="n">
        <v>80</v>
      </c>
      <c r="D389" s="19" t="n">
        <v>0</v>
      </c>
      <c r="E389" s="19" t="n">
        <f aca="false">C389</f>
        <v>80</v>
      </c>
      <c r="F389" s="20" t="n">
        <f aca="false">C389*34600</f>
        <v>2768000</v>
      </c>
      <c r="G389" s="14" t="n">
        <v>34600</v>
      </c>
      <c r="H389" s="14" t="n">
        <v>0</v>
      </c>
      <c r="I389" s="14" t="n">
        <v>0</v>
      </c>
      <c r="J389" s="14" t="n">
        <v>0</v>
      </c>
      <c r="K389" s="14" t="n">
        <v>0</v>
      </c>
      <c r="L389" s="14" t="n">
        <v>0</v>
      </c>
      <c r="M389" s="14" t="n">
        <v>0</v>
      </c>
      <c r="N389" s="14" t="n">
        <v>0</v>
      </c>
      <c r="O389" s="14" t="n">
        <v>0</v>
      </c>
      <c r="P389" s="14" t="n">
        <v>0</v>
      </c>
      <c r="Q389" s="20" t="n">
        <f aca="false">F389</f>
        <v>2768000</v>
      </c>
      <c r="R389" s="14" t="n">
        <v>0</v>
      </c>
      <c r="S389" s="14" t="n">
        <v>34600</v>
      </c>
      <c r="T389" s="14" t="n">
        <v>25950</v>
      </c>
    </row>
    <row collapsed="false" customFormat="false" customHeight="false" hidden="false" ht="15" outlineLevel="0" r="390">
      <c r="A390" s="22" t="n">
        <v>132</v>
      </c>
      <c r="B390" s="24" t="s">
        <v>397</v>
      </c>
      <c r="C390" s="19" t="n">
        <v>80</v>
      </c>
      <c r="D390" s="19" t="n">
        <v>0</v>
      </c>
      <c r="E390" s="19" t="n">
        <f aca="false">C390</f>
        <v>80</v>
      </c>
      <c r="F390" s="20" t="n">
        <f aca="false">C390*34600</f>
        <v>2768000</v>
      </c>
      <c r="G390" s="14" t="n">
        <v>34600</v>
      </c>
      <c r="H390" s="14" t="n">
        <v>0</v>
      </c>
      <c r="I390" s="14" t="n">
        <v>0</v>
      </c>
      <c r="J390" s="14" t="n">
        <v>0</v>
      </c>
      <c r="K390" s="14" t="n">
        <v>0</v>
      </c>
      <c r="L390" s="14" t="n">
        <v>0</v>
      </c>
      <c r="M390" s="14" t="n">
        <v>0</v>
      </c>
      <c r="N390" s="14" t="n">
        <v>0</v>
      </c>
      <c r="O390" s="14" t="n">
        <v>0</v>
      </c>
      <c r="P390" s="14" t="n">
        <v>0</v>
      </c>
      <c r="Q390" s="20" t="n">
        <f aca="false">F390</f>
        <v>2768000</v>
      </c>
      <c r="R390" s="14" t="n">
        <v>0</v>
      </c>
      <c r="S390" s="14" t="n">
        <v>34600</v>
      </c>
      <c r="T390" s="14" t="n">
        <v>25950</v>
      </c>
    </row>
    <row collapsed="false" customFormat="false" customHeight="false" hidden="false" ht="15" outlineLevel="0" r="391">
      <c r="A391" s="22" t="n">
        <v>133</v>
      </c>
      <c r="B391" s="24" t="s">
        <v>398</v>
      </c>
      <c r="C391" s="19" t="n">
        <v>80</v>
      </c>
      <c r="D391" s="19" t="n">
        <v>0</v>
      </c>
      <c r="E391" s="19" t="n">
        <f aca="false">C391</f>
        <v>80</v>
      </c>
      <c r="F391" s="20" t="n">
        <f aca="false">C391*34600</f>
        <v>2768000</v>
      </c>
      <c r="G391" s="14" t="n">
        <v>34600</v>
      </c>
      <c r="H391" s="14" t="n">
        <v>0</v>
      </c>
      <c r="I391" s="14" t="n">
        <v>0</v>
      </c>
      <c r="J391" s="14" t="n">
        <v>0</v>
      </c>
      <c r="K391" s="14" t="n">
        <v>0</v>
      </c>
      <c r="L391" s="14" t="n">
        <v>0</v>
      </c>
      <c r="M391" s="14" t="n">
        <v>0</v>
      </c>
      <c r="N391" s="14" t="n">
        <v>0</v>
      </c>
      <c r="O391" s="14" t="n">
        <v>0</v>
      </c>
      <c r="P391" s="14" t="n">
        <v>0</v>
      </c>
      <c r="Q391" s="20" t="n">
        <f aca="false">F391</f>
        <v>2768000</v>
      </c>
      <c r="R391" s="14" t="n">
        <v>0</v>
      </c>
      <c r="S391" s="14" t="n">
        <v>34600</v>
      </c>
      <c r="T391" s="14" t="n">
        <v>25950</v>
      </c>
    </row>
    <row collapsed="false" customFormat="false" customHeight="false" hidden="false" ht="15" outlineLevel="0" r="392">
      <c r="A392" s="22" t="n">
        <v>134</v>
      </c>
      <c r="B392" s="24" t="s">
        <v>399</v>
      </c>
      <c r="C392" s="19" t="n">
        <v>80</v>
      </c>
      <c r="D392" s="19" t="n">
        <v>0</v>
      </c>
      <c r="E392" s="19" t="n">
        <f aca="false">C392</f>
        <v>80</v>
      </c>
      <c r="F392" s="20" t="n">
        <f aca="false">C392*34600</f>
        <v>2768000</v>
      </c>
      <c r="G392" s="14" t="n">
        <v>34600</v>
      </c>
      <c r="H392" s="14" t="n">
        <v>0</v>
      </c>
      <c r="I392" s="14" t="n">
        <v>0</v>
      </c>
      <c r="J392" s="14" t="n">
        <v>0</v>
      </c>
      <c r="K392" s="14" t="n">
        <v>0</v>
      </c>
      <c r="L392" s="14" t="n">
        <v>0</v>
      </c>
      <c r="M392" s="14" t="n">
        <v>0</v>
      </c>
      <c r="N392" s="14" t="n">
        <v>0</v>
      </c>
      <c r="O392" s="14" t="n">
        <v>0</v>
      </c>
      <c r="P392" s="14" t="n">
        <v>0</v>
      </c>
      <c r="Q392" s="20" t="n">
        <f aca="false">F392</f>
        <v>2768000</v>
      </c>
      <c r="R392" s="14" t="n">
        <v>0</v>
      </c>
      <c r="S392" s="14" t="n">
        <v>34600</v>
      </c>
      <c r="T392" s="14" t="n">
        <v>25950</v>
      </c>
    </row>
    <row collapsed="false" customFormat="false" customHeight="false" hidden="false" ht="15" outlineLevel="0" r="393">
      <c r="A393" s="22" t="n">
        <v>135</v>
      </c>
      <c r="B393" s="24" t="s">
        <v>400</v>
      </c>
      <c r="C393" s="19" t="n">
        <v>80</v>
      </c>
      <c r="D393" s="19" t="n">
        <v>0</v>
      </c>
      <c r="E393" s="19" t="n">
        <f aca="false">C393</f>
        <v>80</v>
      </c>
      <c r="F393" s="20" t="n">
        <f aca="false">C393*34600</f>
        <v>2768000</v>
      </c>
      <c r="G393" s="14" t="n">
        <v>34600</v>
      </c>
      <c r="H393" s="14" t="n">
        <v>0</v>
      </c>
      <c r="I393" s="14" t="n">
        <v>0</v>
      </c>
      <c r="J393" s="14" t="n">
        <v>0</v>
      </c>
      <c r="K393" s="14" t="n">
        <v>0</v>
      </c>
      <c r="L393" s="14" t="n">
        <v>0</v>
      </c>
      <c r="M393" s="14" t="n">
        <v>0</v>
      </c>
      <c r="N393" s="14" t="n">
        <v>0</v>
      </c>
      <c r="O393" s="14" t="n">
        <v>0</v>
      </c>
      <c r="P393" s="14" t="n">
        <v>0</v>
      </c>
      <c r="Q393" s="20" t="n">
        <f aca="false">F393</f>
        <v>2768000</v>
      </c>
      <c r="R393" s="14" t="n">
        <v>0</v>
      </c>
      <c r="S393" s="14" t="n">
        <v>34600</v>
      </c>
      <c r="T393" s="14" t="n">
        <v>25950</v>
      </c>
    </row>
    <row collapsed="false" customFormat="false" customHeight="false" hidden="false" ht="15" outlineLevel="0" r="394">
      <c r="A394" s="22" t="n">
        <v>136</v>
      </c>
      <c r="B394" s="24" t="s">
        <v>401</v>
      </c>
      <c r="C394" s="19" t="n">
        <v>80</v>
      </c>
      <c r="D394" s="19" t="n">
        <v>0</v>
      </c>
      <c r="E394" s="19" t="n">
        <f aca="false">C394</f>
        <v>80</v>
      </c>
      <c r="F394" s="20" t="n">
        <f aca="false">C394*34600</f>
        <v>2768000</v>
      </c>
      <c r="G394" s="14" t="n">
        <v>34600</v>
      </c>
      <c r="H394" s="14" t="n">
        <v>0</v>
      </c>
      <c r="I394" s="14" t="n">
        <v>0</v>
      </c>
      <c r="J394" s="14" t="n">
        <v>0</v>
      </c>
      <c r="K394" s="14" t="n">
        <v>0</v>
      </c>
      <c r="L394" s="14" t="n">
        <v>0</v>
      </c>
      <c r="M394" s="14" t="n">
        <v>0</v>
      </c>
      <c r="N394" s="14" t="n">
        <v>0</v>
      </c>
      <c r="O394" s="14" t="n">
        <v>0</v>
      </c>
      <c r="P394" s="14" t="n">
        <v>0</v>
      </c>
      <c r="Q394" s="20" t="n">
        <f aca="false">F394</f>
        <v>2768000</v>
      </c>
      <c r="R394" s="14" t="n">
        <v>0</v>
      </c>
      <c r="S394" s="14" t="n">
        <v>34600</v>
      </c>
      <c r="T394" s="14" t="n">
        <v>25950</v>
      </c>
    </row>
    <row collapsed="false" customFormat="false" customHeight="false" hidden="false" ht="15" outlineLevel="0" r="395">
      <c r="A395" s="22" t="n">
        <v>137</v>
      </c>
      <c r="B395" s="24" t="s">
        <v>402</v>
      </c>
      <c r="C395" s="19" t="n">
        <v>45</v>
      </c>
      <c r="D395" s="19" t="n">
        <v>0</v>
      </c>
      <c r="E395" s="19" t="n">
        <f aca="false">C395</f>
        <v>45</v>
      </c>
      <c r="F395" s="20" t="n">
        <f aca="false">C395*34600</f>
        <v>1557000</v>
      </c>
      <c r="G395" s="14" t="n">
        <v>34600</v>
      </c>
      <c r="H395" s="14" t="n">
        <v>0</v>
      </c>
      <c r="I395" s="14" t="n">
        <v>0</v>
      </c>
      <c r="J395" s="14" t="n">
        <v>0</v>
      </c>
      <c r="K395" s="14" t="n">
        <v>0</v>
      </c>
      <c r="L395" s="14" t="n">
        <v>0</v>
      </c>
      <c r="M395" s="14" t="n">
        <v>0</v>
      </c>
      <c r="N395" s="14" t="n">
        <v>0</v>
      </c>
      <c r="O395" s="14" t="n">
        <v>0</v>
      </c>
      <c r="P395" s="14" t="n">
        <v>0</v>
      </c>
      <c r="Q395" s="20" t="n">
        <f aca="false">F395</f>
        <v>1557000</v>
      </c>
      <c r="R395" s="14" t="n">
        <v>0</v>
      </c>
      <c r="S395" s="14" t="n">
        <v>34600</v>
      </c>
      <c r="T395" s="14" t="n">
        <v>25950</v>
      </c>
    </row>
    <row collapsed="false" customFormat="false" customHeight="false" hidden="false" ht="15" outlineLevel="0" r="396">
      <c r="A396" s="22" t="n">
        <v>138</v>
      </c>
      <c r="B396" s="24" t="s">
        <v>403</v>
      </c>
      <c r="C396" s="19" t="n">
        <v>90</v>
      </c>
      <c r="D396" s="19" t="n">
        <v>0</v>
      </c>
      <c r="E396" s="19" t="n">
        <f aca="false">C396</f>
        <v>90</v>
      </c>
      <c r="F396" s="20" t="n">
        <f aca="false">C396*34600</f>
        <v>3114000</v>
      </c>
      <c r="G396" s="14" t="n">
        <v>34600</v>
      </c>
      <c r="H396" s="14" t="n">
        <v>0</v>
      </c>
      <c r="I396" s="14" t="n">
        <v>0</v>
      </c>
      <c r="J396" s="14" t="n">
        <v>0</v>
      </c>
      <c r="K396" s="14" t="n">
        <v>0</v>
      </c>
      <c r="L396" s="14" t="n">
        <v>0</v>
      </c>
      <c r="M396" s="14" t="n">
        <v>0</v>
      </c>
      <c r="N396" s="14" t="n">
        <v>0</v>
      </c>
      <c r="O396" s="14" t="n">
        <v>0</v>
      </c>
      <c r="P396" s="14" t="n">
        <v>0</v>
      </c>
      <c r="Q396" s="20" t="n">
        <f aca="false">F396</f>
        <v>3114000</v>
      </c>
      <c r="R396" s="14" t="n">
        <v>0</v>
      </c>
      <c r="S396" s="14" t="n">
        <v>34600</v>
      </c>
      <c r="T396" s="14" t="n">
        <v>25950</v>
      </c>
    </row>
    <row collapsed="false" customFormat="false" customHeight="false" hidden="false" ht="15" outlineLevel="0" r="397">
      <c r="A397" s="22" t="n">
        <v>139</v>
      </c>
      <c r="B397" s="24" t="s">
        <v>404</v>
      </c>
      <c r="C397" s="19" t="n">
        <v>40</v>
      </c>
      <c r="D397" s="19" t="n">
        <v>0</v>
      </c>
      <c r="E397" s="19" t="n">
        <f aca="false">C397</f>
        <v>40</v>
      </c>
      <c r="F397" s="20" t="n">
        <f aca="false">C397*34600</f>
        <v>1384000</v>
      </c>
      <c r="G397" s="14" t="n">
        <v>34600</v>
      </c>
      <c r="H397" s="14" t="n">
        <v>0</v>
      </c>
      <c r="I397" s="14" t="n">
        <v>0</v>
      </c>
      <c r="J397" s="14" t="n">
        <v>0</v>
      </c>
      <c r="K397" s="14" t="n">
        <v>0</v>
      </c>
      <c r="L397" s="14" t="n">
        <v>0</v>
      </c>
      <c r="M397" s="14" t="n">
        <v>0</v>
      </c>
      <c r="N397" s="14" t="n">
        <v>0</v>
      </c>
      <c r="O397" s="14" t="n">
        <v>0</v>
      </c>
      <c r="P397" s="14" t="n">
        <v>0</v>
      </c>
      <c r="Q397" s="20" t="n">
        <f aca="false">F397</f>
        <v>1384000</v>
      </c>
      <c r="R397" s="14" t="n">
        <v>0</v>
      </c>
      <c r="S397" s="14" t="n">
        <v>34600</v>
      </c>
      <c r="T397" s="14" t="n">
        <v>25950</v>
      </c>
    </row>
    <row collapsed="false" customFormat="false" customHeight="false" hidden="false" ht="15" outlineLevel="0" r="398">
      <c r="A398" s="22" t="n">
        <v>140</v>
      </c>
      <c r="B398" s="24" t="s">
        <v>405</v>
      </c>
      <c r="C398" s="19" t="n">
        <v>89</v>
      </c>
      <c r="D398" s="19" t="n">
        <v>0</v>
      </c>
      <c r="E398" s="19" t="n">
        <f aca="false">C398</f>
        <v>89</v>
      </c>
      <c r="F398" s="20" t="n">
        <f aca="false">C398*34600</f>
        <v>3079400</v>
      </c>
      <c r="G398" s="14" t="n">
        <v>34600</v>
      </c>
      <c r="H398" s="14" t="n">
        <v>0</v>
      </c>
      <c r="I398" s="14" t="n">
        <v>0</v>
      </c>
      <c r="J398" s="14" t="n">
        <v>0</v>
      </c>
      <c r="K398" s="14" t="n">
        <v>0</v>
      </c>
      <c r="L398" s="14" t="n">
        <v>0</v>
      </c>
      <c r="M398" s="14" t="n">
        <v>0</v>
      </c>
      <c r="N398" s="14" t="n">
        <v>0</v>
      </c>
      <c r="O398" s="14" t="n">
        <v>0</v>
      </c>
      <c r="P398" s="14" t="n">
        <v>0</v>
      </c>
      <c r="Q398" s="20" t="n">
        <f aca="false">F398</f>
        <v>3079400</v>
      </c>
      <c r="R398" s="14" t="n">
        <v>0</v>
      </c>
      <c r="S398" s="14" t="n">
        <v>34600</v>
      </c>
      <c r="T398" s="14" t="n">
        <v>25950</v>
      </c>
    </row>
    <row collapsed="false" customFormat="false" customHeight="false" hidden="false" ht="15" outlineLevel="0" r="399">
      <c r="A399" s="22" t="n">
        <v>141</v>
      </c>
      <c r="B399" s="24" t="s">
        <v>406</v>
      </c>
      <c r="C399" s="19" t="n">
        <v>80.2</v>
      </c>
      <c r="D399" s="19" t="n">
        <v>0</v>
      </c>
      <c r="E399" s="19" t="n">
        <f aca="false">C399</f>
        <v>80.2</v>
      </c>
      <c r="F399" s="20" t="n">
        <f aca="false">C399*34600</f>
        <v>2774920</v>
      </c>
      <c r="G399" s="14" t="n">
        <v>34600</v>
      </c>
      <c r="H399" s="14" t="n">
        <v>0</v>
      </c>
      <c r="I399" s="14" t="n">
        <v>0</v>
      </c>
      <c r="J399" s="14" t="n">
        <v>0</v>
      </c>
      <c r="K399" s="14" t="n">
        <v>0</v>
      </c>
      <c r="L399" s="14" t="n">
        <v>0</v>
      </c>
      <c r="M399" s="14" t="n">
        <v>0</v>
      </c>
      <c r="N399" s="14" t="n">
        <v>0</v>
      </c>
      <c r="O399" s="14" t="n">
        <v>0</v>
      </c>
      <c r="P399" s="14" t="n">
        <v>0</v>
      </c>
      <c r="Q399" s="20" t="n">
        <f aca="false">F399</f>
        <v>2774920</v>
      </c>
      <c r="R399" s="14" t="n">
        <v>0</v>
      </c>
      <c r="S399" s="14" t="n">
        <v>34600</v>
      </c>
      <c r="T399" s="14" t="n">
        <v>25950</v>
      </c>
    </row>
    <row collapsed="false" customFormat="false" customHeight="false" hidden="false" ht="15" outlineLevel="0" r="400">
      <c r="A400" s="22" t="n">
        <v>142</v>
      </c>
      <c r="B400" s="24" t="s">
        <v>407</v>
      </c>
      <c r="C400" s="19" t="n">
        <v>80</v>
      </c>
      <c r="D400" s="19" t="n">
        <v>0</v>
      </c>
      <c r="E400" s="19" t="n">
        <f aca="false">C400</f>
        <v>80</v>
      </c>
      <c r="F400" s="20" t="n">
        <f aca="false">C400*34600</f>
        <v>2768000</v>
      </c>
      <c r="G400" s="14" t="n">
        <v>34600</v>
      </c>
      <c r="H400" s="14" t="n">
        <v>0</v>
      </c>
      <c r="I400" s="14" t="n">
        <v>0</v>
      </c>
      <c r="J400" s="14" t="n">
        <v>0</v>
      </c>
      <c r="K400" s="14" t="n">
        <v>0</v>
      </c>
      <c r="L400" s="14" t="n">
        <v>0</v>
      </c>
      <c r="M400" s="14" t="n">
        <v>0</v>
      </c>
      <c r="N400" s="14" t="n">
        <v>0</v>
      </c>
      <c r="O400" s="14" t="n">
        <v>0</v>
      </c>
      <c r="P400" s="14" t="n">
        <v>0</v>
      </c>
      <c r="Q400" s="20" t="n">
        <f aca="false">F400</f>
        <v>2768000</v>
      </c>
      <c r="R400" s="14" t="n">
        <v>0</v>
      </c>
      <c r="S400" s="14" t="n">
        <v>34600</v>
      </c>
      <c r="T400" s="14" t="n">
        <v>25950</v>
      </c>
    </row>
    <row collapsed="false" customFormat="false" customHeight="false" hidden="false" ht="15" outlineLevel="0" r="401">
      <c r="A401" s="22" t="n">
        <v>143</v>
      </c>
      <c r="B401" s="24" t="s">
        <v>408</v>
      </c>
      <c r="C401" s="19" t="n">
        <v>80</v>
      </c>
      <c r="D401" s="19" t="n">
        <v>0</v>
      </c>
      <c r="E401" s="19" t="n">
        <f aca="false">C401</f>
        <v>80</v>
      </c>
      <c r="F401" s="20" t="n">
        <f aca="false">C401*34600</f>
        <v>2768000</v>
      </c>
      <c r="G401" s="14" t="n">
        <v>34600</v>
      </c>
      <c r="H401" s="14" t="n">
        <v>0</v>
      </c>
      <c r="I401" s="14" t="n">
        <v>0</v>
      </c>
      <c r="J401" s="14" t="n">
        <v>0</v>
      </c>
      <c r="K401" s="14" t="n">
        <v>0</v>
      </c>
      <c r="L401" s="14" t="n">
        <v>0</v>
      </c>
      <c r="M401" s="14" t="n">
        <v>0</v>
      </c>
      <c r="N401" s="14" t="n">
        <v>0</v>
      </c>
      <c r="O401" s="14" t="n">
        <v>0</v>
      </c>
      <c r="P401" s="14" t="n">
        <v>0</v>
      </c>
      <c r="Q401" s="20" t="n">
        <f aca="false">F401</f>
        <v>2768000</v>
      </c>
      <c r="R401" s="14" t="n">
        <v>0</v>
      </c>
      <c r="S401" s="14" t="n">
        <v>34600</v>
      </c>
      <c r="T401" s="14" t="n">
        <v>25950</v>
      </c>
    </row>
    <row collapsed="false" customFormat="false" customHeight="false" hidden="false" ht="15" outlineLevel="0" r="402">
      <c r="A402" s="22" t="n">
        <v>144</v>
      </c>
      <c r="B402" s="24" t="s">
        <v>409</v>
      </c>
      <c r="C402" s="19" t="n">
        <v>128</v>
      </c>
      <c r="D402" s="19" t="n">
        <v>0</v>
      </c>
      <c r="E402" s="19" t="n">
        <f aca="false">C402</f>
        <v>128</v>
      </c>
      <c r="F402" s="20" t="n">
        <f aca="false">C402*34600</f>
        <v>4428800</v>
      </c>
      <c r="G402" s="14" t="n">
        <v>34600</v>
      </c>
      <c r="H402" s="14" t="n">
        <v>0</v>
      </c>
      <c r="I402" s="14" t="n">
        <v>0</v>
      </c>
      <c r="J402" s="14" t="n">
        <v>0</v>
      </c>
      <c r="K402" s="14" t="n">
        <v>0</v>
      </c>
      <c r="L402" s="14" t="n">
        <v>0</v>
      </c>
      <c r="M402" s="14" t="n">
        <v>0</v>
      </c>
      <c r="N402" s="14" t="n">
        <v>0</v>
      </c>
      <c r="O402" s="14" t="n">
        <v>0</v>
      </c>
      <c r="P402" s="14" t="n">
        <v>0</v>
      </c>
      <c r="Q402" s="20" t="n">
        <f aca="false">F402</f>
        <v>4428800</v>
      </c>
      <c r="R402" s="14" t="n">
        <v>0</v>
      </c>
      <c r="S402" s="14" t="n">
        <v>34600</v>
      </c>
      <c r="T402" s="14" t="n">
        <v>25950</v>
      </c>
    </row>
    <row collapsed="false" customFormat="false" customHeight="false" hidden="false" ht="15" outlineLevel="0" r="403">
      <c r="A403" s="22" t="n">
        <v>145</v>
      </c>
      <c r="B403" s="24" t="s">
        <v>410</v>
      </c>
      <c r="C403" s="19" t="n">
        <v>80.4</v>
      </c>
      <c r="D403" s="19" t="n">
        <v>0</v>
      </c>
      <c r="E403" s="19" t="n">
        <f aca="false">C403</f>
        <v>80.4</v>
      </c>
      <c r="F403" s="20" t="n">
        <f aca="false">C403*34600</f>
        <v>2781840</v>
      </c>
      <c r="G403" s="14" t="n">
        <v>34600</v>
      </c>
      <c r="H403" s="14" t="n">
        <v>0</v>
      </c>
      <c r="I403" s="14" t="n">
        <v>0</v>
      </c>
      <c r="J403" s="14" t="n">
        <v>0</v>
      </c>
      <c r="K403" s="14" t="n">
        <v>0</v>
      </c>
      <c r="L403" s="14" t="n">
        <v>0</v>
      </c>
      <c r="M403" s="14" t="n">
        <v>0</v>
      </c>
      <c r="N403" s="14" t="n">
        <v>0</v>
      </c>
      <c r="O403" s="14" t="n">
        <v>0</v>
      </c>
      <c r="P403" s="14" t="n">
        <v>0</v>
      </c>
      <c r="Q403" s="20" t="n">
        <f aca="false">F403</f>
        <v>2781840</v>
      </c>
      <c r="R403" s="14" t="n">
        <v>0</v>
      </c>
      <c r="S403" s="14" t="n">
        <v>34600</v>
      </c>
      <c r="T403" s="14" t="n">
        <v>25950</v>
      </c>
    </row>
    <row collapsed="false" customFormat="false" customHeight="false" hidden="false" ht="15" outlineLevel="0" r="404">
      <c r="A404" s="22" t="n">
        <v>146</v>
      </c>
      <c r="B404" s="24" t="s">
        <v>411</v>
      </c>
      <c r="C404" s="19" t="n">
        <v>80</v>
      </c>
      <c r="D404" s="19" t="n">
        <v>0</v>
      </c>
      <c r="E404" s="19" t="n">
        <f aca="false">C404</f>
        <v>80</v>
      </c>
      <c r="F404" s="20" t="n">
        <f aca="false">C404*34600</f>
        <v>2768000</v>
      </c>
      <c r="G404" s="14" t="n">
        <v>34600</v>
      </c>
      <c r="H404" s="14" t="n">
        <v>0</v>
      </c>
      <c r="I404" s="14" t="n">
        <v>0</v>
      </c>
      <c r="J404" s="14" t="n">
        <v>0</v>
      </c>
      <c r="K404" s="14" t="n">
        <v>0</v>
      </c>
      <c r="L404" s="14" t="n">
        <v>0</v>
      </c>
      <c r="M404" s="14" t="n">
        <v>0</v>
      </c>
      <c r="N404" s="14" t="n">
        <v>0</v>
      </c>
      <c r="O404" s="14" t="n">
        <v>0</v>
      </c>
      <c r="P404" s="14" t="n">
        <v>0</v>
      </c>
      <c r="Q404" s="20" t="n">
        <f aca="false">F404</f>
        <v>2768000</v>
      </c>
      <c r="R404" s="14" t="n">
        <v>0</v>
      </c>
      <c r="S404" s="14" t="n">
        <v>34600</v>
      </c>
      <c r="T404" s="14" t="n">
        <v>25950</v>
      </c>
    </row>
    <row collapsed="false" customFormat="false" customHeight="false" hidden="false" ht="15" outlineLevel="0" r="405">
      <c r="A405" s="22" t="n">
        <v>147</v>
      </c>
      <c r="B405" s="24" t="s">
        <v>412</v>
      </c>
      <c r="C405" s="19" t="n">
        <v>120</v>
      </c>
      <c r="D405" s="19" t="n">
        <v>0</v>
      </c>
      <c r="E405" s="19" t="n">
        <f aca="false">C405</f>
        <v>120</v>
      </c>
      <c r="F405" s="20" t="n">
        <f aca="false">C405*34600</f>
        <v>4152000</v>
      </c>
      <c r="G405" s="14" t="n">
        <v>34600</v>
      </c>
      <c r="H405" s="14" t="n">
        <v>0</v>
      </c>
      <c r="I405" s="14" t="n">
        <v>0</v>
      </c>
      <c r="J405" s="14" t="n">
        <v>0</v>
      </c>
      <c r="K405" s="14" t="n">
        <v>0</v>
      </c>
      <c r="L405" s="14" t="n">
        <v>0</v>
      </c>
      <c r="M405" s="14" t="n">
        <v>0</v>
      </c>
      <c r="N405" s="14" t="n">
        <v>0</v>
      </c>
      <c r="O405" s="14" t="n">
        <v>0</v>
      </c>
      <c r="P405" s="14" t="n">
        <v>0</v>
      </c>
      <c r="Q405" s="20" t="n">
        <f aca="false">F405</f>
        <v>4152000</v>
      </c>
      <c r="R405" s="14" t="n">
        <v>0</v>
      </c>
      <c r="S405" s="14" t="n">
        <v>34600</v>
      </c>
      <c r="T405" s="14" t="n">
        <v>25950</v>
      </c>
    </row>
    <row collapsed="false" customFormat="false" customHeight="false" hidden="false" ht="15" outlineLevel="0" r="406">
      <c r="A406" s="22" t="n">
        <v>148</v>
      </c>
      <c r="B406" s="24" t="s">
        <v>413</v>
      </c>
      <c r="C406" s="19" t="n">
        <v>80</v>
      </c>
      <c r="D406" s="19" t="n">
        <v>0</v>
      </c>
      <c r="E406" s="19" t="n">
        <f aca="false">C406</f>
        <v>80</v>
      </c>
      <c r="F406" s="20" t="n">
        <f aca="false">C406*34600</f>
        <v>2768000</v>
      </c>
      <c r="G406" s="14" t="n">
        <v>34600</v>
      </c>
      <c r="H406" s="14" t="n">
        <v>0</v>
      </c>
      <c r="I406" s="14" t="n">
        <v>0</v>
      </c>
      <c r="J406" s="14" t="n">
        <v>0</v>
      </c>
      <c r="K406" s="14" t="n">
        <v>0</v>
      </c>
      <c r="L406" s="14" t="n">
        <v>0</v>
      </c>
      <c r="M406" s="14" t="n">
        <v>0</v>
      </c>
      <c r="N406" s="14" t="n">
        <v>0</v>
      </c>
      <c r="O406" s="14" t="n">
        <v>0</v>
      </c>
      <c r="P406" s="14" t="n">
        <v>0</v>
      </c>
      <c r="Q406" s="20" t="n">
        <f aca="false">F406</f>
        <v>2768000</v>
      </c>
      <c r="R406" s="14" t="n">
        <v>0</v>
      </c>
      <c r="S406" s="14" t="n">
        <v>34600</v>
      </c>
      <c r="T406" s="14" t="n">
        <v>25950</v>
      </c>
    </row>
    <row collapsed="false" customFormat="false" customHeight="false" hidden="false" ht="15" outlineLevel="0" r="407">
      <c r="A407" s="22" t="n">
        <v>149</v>
      </c>
      <c r="B407" s="24" t="s">
        <v>414</v>
      </c>
      <c r="C407" s="19" t="n">
        <v>120</v>
      </c>
      <c r="D407" s="19" t="n">
        <v>0</v>
      </c>
      <c r="E407" s="19" t="n">
        <f aca="false">C407</f>
        <v>120</v>
      </c>
      <c r="F407" s="20" t="n">
        <f aca="false">C407*34600</f>
        <v>4152000</v>
      </c>
      <c r="G407" s="14" t="n">
        <v>34600</v>
      </c>
      <c r="H407" s="14" t="n">
        <v>0</v>
      </c>
      <c r="I407" s="14" t="n">
        <v>0</v>
      </c>
      <c r="J407" s="14" t="n">
        <v>0</v>
      </c>
      <c r="K407" s="14" t="n">
        <v>0</v>
      </c>
      <c r="L407" s="14" t="n">
        <v>0</v>
      </c>
      <c r="M407" s="14" t="n">
        <v>0</v>
      </c>
      <c r="N407" s="14" t="n">
        <v>0</v>
      </c>
      <c r="O407" s="14" t="n">
        <v>0</v>
      </c>
      <c r="P407" s="14" t="n">
        <v>0</v>
      </c>
      <c r="Q407" s="20" t="n">
        <f aca="false">F407</f>
        <v>4152000</v>
      </c>
      <c r="R407" s="14" t="n">
        <v>0</v>
      </c>
      <c r="S407" s="14" t="n">
        <v>34600</v>
      </c>
      <c r="T407" s="14" t="n">
        <v>25950</v>
      </c>
    </row>
    <row collapsed="false" customFormat="false" customHeight="false" hidden="false" ht="15" outlineLevel="0" r="408">
      <c r="A408" s="22" t="n">
        <v>150</v>
      </c>
      <c r="B408" s="24" t="s">
        <v>415</v>
      </c>
      <c r="C408" s="19" t="n">
        <v>41.9</v>
      </c>
      <c r="D408" s="19" t="n">
        <v>0</v>
      </c>
      <c r="E408" s="19" t="n">
        <f aca="false">C408</f>
        <v>41.9</v>
      </c>
      <c r="F408" s="20" t="n">
        <f aca="false">C408*34600</f>
        <v>1449740</v>
      </c>
      <c r="G408" s="14" t="n">
        <v>34600</v>
      </c>
      <c r="H408" s="14" t="n">
        <v>0</v>
      </c>
      <c r="I408" s="14" t="n">
        <v>0</v>
      </c>
      <c r="J408" s="14" t="n">
        <v>0</v>
      </c>
      <c r="K408" s="14" t="n">
        <v>0</v>
      </c>
      <c r="L408" s="14" t="n">
        <v>0</v>
      </c>
      <c r="M408" s="14" t="n">
        <v>0</v>
      </c>
      <c r="N408" s="14" t="n">
        <v>0</v>
      </c>
      <c r="O408" s="14" t="n">
        <v>0</v>
      </c>
      <c r="P408" s="14" t="n">
        <v>0</v>
      </c>
      <c r="Q408" s="20" t="n">
        <f aca="false">F408</f>
        <v>1449740</v>
      </c>
      <c r="R408" s="14" t="n">
        <v>0</v>
      </c>
      <c r="S408" s="14" t="n">
        <v>34600</v>
      </c>
      <c r="T408" s="14" t="n">
        <v>25950</v>
      </c>
    </row>
    <row collapsed="false" customFormat="false" customHeight="false" hidden="false" ht="15" outlineLevel="0" r="409">
      <c r="A409" s="22" t="n">
        <v>151</v>
      </c>
      <c r="B409" s="24" t="s">
        <v>416</v>
      </c>
      <c r="C409" s="19" t="n">
        <v>42</v>
      </c>
      <c r="D409" s="19" t="n">
        <v>0</v>
      </c>
      <c r="E409" s="19" t="n">
        <f aca="false">C409</f>
        <v>42</v>
      </c>
      <c r="F409" s="20" t="n">
        <f aca="false">C409*34600</f>
        <v>1453200</v>
      </c>
      <c r="G409" s="14" t="n">
        <v>34600</v>
      </c>
      <c r="H409" s="14" t="n">
        <v>0</v>
      </c>
      <c r="I409" s="14" t="n">
        <v>0</v>
      </c>
      <c r="J409" s="14" t="n">
        <v>0</v>
      </c>
      <c r="K409" s="14" t="n">
        <v>0</v>
      </c>
      <c r="L409" s="14" t="n">
        <v>0</v>
      </c>
      <c r="M409" s="14" t="n">
        <v>0</v>
      </c>
      <c r="N409" s="14" t="n">
        <v>0</v>
      </c>
      <c r="O409" s="14" t="n">
        <v>0</v>
      </c>
      <c r="P409" s="14" t="n">
        <v>0</v>
      </c>
      <c r="Q409" s="20" t="n">
        <f aca="false">F409</f>
        <v>1453200</v>
      </c>
      <c r="R409" s="14" t="n">
        <v>0</v>
      </c>
      <c r="S409" s="14" t="n">
        <v>34600</v>
      </c>
      <c r="T409" s="14" t="n">
        <v>25950</v>
      </c>
    </row>
    <row collapsed="false" customFormat="false" customHeight="false" hidden="false" ht="15" outlineLevel="0" r="410">
      <c r="A410" s="22" t="n">
        <v>152</v>
      </c>
      <c r="B410" s="24" t="s">
        <v>417</v>
      </c>
      <c r="C410" s="19" t="n">
        <v>81</v>
      </c>
      <c r="D410" s="19" t="n">
        <v>0</v>
      </c>
      <c r="E410" s="19" t="n">
        <f aca="false">C410</f>
        <v>81</v>
      </c>
      <c r="F410" s="20" t="n">
        <f aca="false">C410*34600</f>
        <v>2802600</v>
      </c>
      <c r="G410" s="14" t="n">
        <v>34600</v>
      </c>
      <c r="H410" s="14" t="n">
        <v>0</v>
      </c>
      <c r="I410" s="14" t="n">
        <v>0</v>
      </c>
      <c r="J410" s="14" t="n">
        <v>0</v>
      </c>
      <c r="K410" s="14" t="n">
        <v>0</v>
      </c>
      <c r="L410" s="14" t="n">
        <v>0</v>
      </c>
      <c r="M410" s="14" t="n">
        <v>0</v>
      </c>
      <c r="N410" s="14" t="n">
        <v>0</v>
      </c>
      <c r="O410" s="14" t="n">
        <v>0</v>
      </c>
      <c r="P410" s="14" t="n">
        <v>0</v>
      </c>
      <c r="Q410" s="20" t="n">
        <f aca="false">F410</f>
        <v>2802600</v>
      </c>
      <c r="R410" s="14" t="n">
        <v>0</v>
      </c>
      <c r="S410" s="14" t="n">
        <v>34600</v>
      </c>
      <c r="T410" s="14" t="n">
        <v>25950</v>
      </c>
    </row>
    <row collapsed="false" customFormat="false" customHeight="false" hidden="false" ht="15" outlineLevel="0" r="411">
      <c r="A411" s="22" t="n">
        <v>153</v>
      </c>
      <c r="B411" s="24" t="s">
        <v>418</v>
      </c>
      <c r="C411" s="19" t="n">
        <v>32.5</v>
      </c>
      <c r="D411" s="19" t="n">
        <v>0</v>
      </c>
      <c r="E411" s="19" t="n">
        <f aca="false">C411</f>
        <v>32.5</v>
      </c>
      <c r="F411" s="20" t="n">
        <f aca="false">C411*34600</f>
        <v>1124500</v>
      </c>
      <c r="G411" s="14" t="n">
        <v>34600</v>
      </c>
      <c r="H411" s="14" t="n">
        <v>0</v>
      </c>
      <c r="I411" s="14" t="n">
        <v>0</v>
      </c>
      <c r="J411" s="14" t="n">
        <v>0</v>
      </c>
      <c r="K411" s="14" t="n">
        <v>0</v>
      </c>
      <c r="L411" s="14" t="n">
        <v>0</v>
      </c>
      <c r="M411" s="14" t="n">
        <v>0</v>
      </c>
      <c r="N411" s="14" t="n">
        <v>0</v>
      </c>
      <c r="O411" s="14" t="n">
        <v>0</v>
      </c>
      <c r="P411" s="14" t="n">
        <v>0</v>
      </c>
      <c r="Q411" s="20" t="n">
        <f aca="false">F411</f>
        <v>1124500</v>
      </c>
      <c r="R411" s="14" t="n">
        <v>0</v>
      </c>
      <c r="S411" s="14" t="n">
        <v>34600</v>
      </c>
      <c r="T411" s="14" t="n">
        <v>25950</v>
      </c>
    </row>
    <row collapsed="false" customFormat="false" customHeight="false" hidden="false" ht="15" outlineLevel="0" r="412">
      <c r="A412" s="22" t="n">
        <v>154</v>
      </c>
      <c r="B412" s="24" t="s">
        <v>419</v>
      </c>
      <c r="C412" s="19" t="n">
        <v>32.5</v>
      </c>
      <c r="D412" s="19" t="n">
        <v>0</v>
      </c>
      <c r="E412" s="19" t="n">
        <f aca="false">C412</f>
        <v>32.5</v>
      </c>
      <c r="F412" s="20" t="n">
        <f aca="false">C412*34600</f>
        <v>1124500</v>
      </c>
      <c r="G412" s="14" t="n">
        <v>34600</v>
      </c>
      <c r="H412" s="14" t="n">
        <v>0</v>
      </c>
      <c r="I412" s="14" t="n">
        <v>0</v>
      </c>
      <c r="J412" s="14" t="n">
        <v>0</v>
      </c>
      <c r="K412" s="14" t="n">
        <v>0</v>
      </c>
      <c r="L412" s="14" t="n">
        <v>0</v>
      </c>
      <c r="M412" s="14" t="n">
        <v>0</v>
      </c>
      <c r="N412" s="14" t="n">
        <v>0</v>
      </c>
      <c r="O412" s="14" t="n">
        <v>0</v>
      </c>
      <c r="P412" s="14" t="n">
        <v>0</v>
      </c>
      <c r="Q412" s="20" t="n">
        <f aca="false">F412</f>
        <v>1124500</v>
      </c>
      <c r="R412" s="14" t="n">
        <v>0</v>
      </c>
      <c r="S412" s="14" t="n">
        <v>34600</v>
      </c>
      <c r="T412" s="14" t="n">
        <v>25950</v>
      </c>
    </row>
    <row collapsed="false" customFormat="false" customHeight="false" hidden="false" ht="15" outlineLevel="0" r="413">
      <c r="A413" s="22" t="n">
        <v>155</v>
      </c>
      <c r="B413" s="24" t="s">
        <v>420</v>
      </c>
      <c r="C413" s="19" t="n">
        <v>32.5</v>
      </c>
      <c r="D413" s="19" t="n">
        <v>0</v>
      </c>
      <c r="E413" s="19" t="n">
        <f aca="false">C413</f>
        <v>32.5</v>
      </c>
      <c r="F413" s="20" t="n">
        <f aca="false">C413*34600</f>
        <v>1124500</v>
      </c>
      <c r="G413" s="14" t="n">
        <v>34600</v>
      </c>
      <c r="H413" s="14" t="n">
        <v>0</v>
      </c>
      <c r="I413" s="14" t="n">
        <v>0</v>
      </c>
      <c r="J413" s="14" t="n">
        <v>0</v>
      </c>
      <c r="K413" s="14" t="n">
        <v>0</v>
      </c>
      <c r="L413" s="14" t="n">
        <v>0</v>
      </c>
      <c r="M413" s="14" t="n">
        <v>0</v>
      </c>
      <c r="N413" s="14" t="n">
        <v>0</v>
      </c>
      <c r="O413" s="14" t="n">
        <v>0</v>
      </c>
      <c r="P413" s="14" t="n">
        <v>0</v>
      </c>
      <c r="Q413" s="20" t="n">
        <f aca="false">F413</f>
        <v>1124500</v>
      </c>
      <c r="R413" s="14" t="n">
        <v>0</v>
      </c>
      <c r="S413" s="14" t="n">
        <v>34600</v>
      </c>
      <c r="T413" s="14" t="n">
        <v>25950</v>
      </c>
    </row>
    <row collapsed="false" customFormat="false" customHeight="false" hidden="false" ht="15" outlineLevel="0" r="414">
      <c r="A414" s="22" t="n">
        <v>156</v>
      </c>
      <c r="B414" s="24" t="s">
        <v>421</v>
      </c>
      <c r="C414" s="19" t="n">
        <v>32.5</v>
      </c>
      <c r="D414" s="19" t="n">
        <v>0</v>
      </c>
      <c r="E414" s="19" t="n">
        <f aca="false">C414</f>
        <v>32.5</v>
      </c>
      <c r="F414" s="20" t="n">
        <f aca="false">C414*34600</f>
        <v>1124500</v>
      </c>
      <c r="G414" s="14" t="n">
        <v>34600</v>
      </c>
      <c r="H414" s="14" t="n">
        <v>0</v>
      </c>
      <c r="I414" s="14" t="n">
        <v>0</v>
      </c>
      <c r="J414" s="14" t="n">
        <v>0</v>
      </c>
      <c r="K414" s="14" t="n">
        <v>0</v>
      </c>
      <c r="L414" s="14" t="n">
        <v>0</v>
      </c>
      <c r="M414" s="14" t="n">
        <v>0</v>
      </c>
      <c r="N414" s="14" t="n">
        <v>0</v>
      </c>
      <c r="O414" s="14" t="n">
        <v>0</v>
      </c>
      <c r="P414" s="14" t="n">
        <v>0</v>
      </c>
      <c r="Q414" s="20" t="n">
        <f aca="false">F414</f>
        <v>1124500</v>
      </c>
      <c r="R414" s="14" t="n">
        <v>0</v>
      </c>
      <c r="S414" s="14" t="n">
        <v>34600</v>
      </c>
      <c r="T414" s="14" t="n">
        <v>25950</v>
      </c>
    </row>
    <row collapsed="false" customFormat="false" customHeight="false" hidden="false" ht="15" outlineLevel="0" r="415">
      <c r="A415" s="22" t="n">
        <v>157</v>
      </c>
      <c r="B415" s="24" t="s">
        <v>422</v>
      </c>
      <c r="C415" s="19" t="n">
        <v>120</v>
      </c>
      <c r="D415" s="19" t="n">
        <v>0</v>
      </c>
      <c r="E415" s="19" t="n">
        <f aca="false">C415</f>
        <v>120</v>
      </c>
      <c r="F415" s="20" t="n">
        <f aca="false">C415*34600</f>
        <v>4152000</v>
      </c>
      <c r="G415" s="14" t="n">
        <v>34600</v>
      </c>
      <c r="H415" s="14" t="n">
        <v>0</v>
      </c>
      <c r="I415" s="14" t="n">
        <v>0</v>
      </c>
      <c r="J415" s="14" t="n">
        <v>0</v>
      </c>
      <c r="K415" s="14" t="n">
        <v>0</v>
      </c>
      <c r="L415" s="14" t="n">
        <v>0</v>
      </c>
      <c r="M415" s="14" t="n">
        <v>0</v>
      </c>
      <c r="N415" s="14" t="n">
        <v>0</v>
      </c>
      <c r="O415" s="14" t="n">
        <v>0</v>
      </c>
      <c r="P415" s="14" t="n">
        <v>0</v>
      </c>
      <c r="Q415" s="20" t="n">
        <f aca="false">F415</f>
        <v>4152000</v>
      </c>
      <c r="R415" s="14" t="n">
        <v>0</v>
      </c>
      <c r="S415" s="14" t="n">
        <v>34600</v>
      </c>
      <c r="T415" s="14" t="n">
        <v>25950</v>
      </c>
    </row>
    <row collapsed="false" customFormat="false" customHeight="false" hidden="false" ht="15" outlineLevel="0" r="416">
      <c r="A416" s="22" t="n">
        <v>158</v>
      </c>
      <c r="B416" s="24" t="s">
        <v>423</v>
      </c>
      <c r="C416" s="19" t="n">
        <v>32</v>
      </c>
      <c r="D416" s="19" t="n">
        <v>0</v>
      </c>
      <c r="E416" s="19" t="n">
        <f aca="false">C416</f>
        <v>32</v>
      </c>
      <c r="F416" s="20" t="n">
        <f aca="false">C416*34600</f>
        <v>1107200</v>
      </c>
      <c r="G416" s="14" t="n">
        <v>34600</v>
      </c>
      <c r="H416" s="14" t="n">
        <v>0</v>
      </c>
      <c r="I416" s="14" t="n">
        <v>0</v>
      </c>
      <c r="J416" s="14" t="n">
        <v>0</v>
      </c>
      <c r="K416" s="14" t="n">
        <v>0</v>
      </c>
      <c r="L416" s="14" t="n">
        <v>0</v>
      </c>
      <c r="M416" s="14" t="n">
        <v>0</v>
      </c>
      <c r="N416" s="14" t="n">
        <v>0</v>
      </c>
      <c r="O416" s="14" t="n">
        <v>0</v>
      </c>
      <c r="P416" s="14" t="n">
        <v>0</v>
      </c>
      <c r="Q416" s="20" t="n">
        <f aca="false">F416</f>
        <v>1107200</v>
      </c>
      <c r="R416" s="14" t="n">
        <v>0</v>
      </c>
      <c r="S416" s="14" t="n">
        <v>34600</v>
      </c>
      <c r="T416" s="14" t="n">
        <v>25950</v>
      </c>
    </row>
    <row collapsed="false" customFormat="false" customHeight="false" hidden="false" ht="15" outlineLevel="0" r="417">
      <c r="A417" s="22" t="n">
        <v>159</v>
      </c>
      <c r="B417" s="24" t="s">
        <v>424</v>
      </c>
      <c r="C417" s="19" t="n">
        <v>22.5</v>
      </c>
      <c r="D417" s="19" t="n">
        <v>0</v>
      </c>
      <c r="E417" s="19" t="n">
        <f aca="false">C417</f>
        <v>22.5</v>
      </c>
      <c r="F417" s="20" t="n">
        <f aca="false">C417*34600</f>
        <v>778500</v>
      </c>
      <c r="G417" s="14" t="n">
        <v>34600</v>
      </c>
      <c r="H417" s="14" t="n">
        <v>0</v>
      </c>
      <c r="I417" s="14" t="n">
        <v>0</v>
      </c>
      <c r="J417" s="14" t="n">
        <v>0</v>
      </c>
      <c r="K417" s="14" t="n">
        <v>0</v>
      </c>
      <c r="L417" s="14" t="n">
        <v>0</v>
      </c>
      <c r="M417" s="14" t="n">
        <v>0</v>
      </c>
      <c r="N417" s="14" t="n">
        <v>0</v>
      </c>
      <c r="O417" s="14" t="n">
        <v>0</v>
      </c>
      <c r="P417" s="14" t="n">
        <v>0</v>
      </c>
      <c r="Q417" s="20" t="n">
        <f aca="false">F417</f>
        <v>778500</v>
      </c>
      <c r="R417" s="14" t="n">
        <v>0</v>
      </c>
      <c r="S417" s="14" t="n">
        <v>34600</v>
      </c>
      <c r="T417" s="14" t="n">
        <v>25950</v>
      </c>
    </row>
    <row collapsed="false" customFormat="false" customHeight="false" hidden="false" ht="15" outlineLevel="0" r="418">
      <c r="A418" s="22" t="n">
        <v>160</v>
      </c>
      <c r="B418" s="24" t="s">
        <v>425</v>
      </c>
      <c r="C418" s="19" t="n">
        <v>157</v>
      </c>
      <c r="D418" s="19" t="n">
        <v>0</v>
      </c>
      <c r="E418" s="19" t="n">
        <f aca="false">C418</f>
        <v>157</v>
      </c>
      <c r="F418" s="20" t="n">
        <f aca="false">C418*34600</f>
        <v>5432200</v>
      </c>
      <c r="G418" s="14" t="n">
        <v>34600</v>
      </c>
      <c r="H418" s="14" t="n">
        <v>0</v>
      </c>
      <c r="I418" s="14" t="n">
        <v>0</v>
      </c>
      <c r="J418" s="14" t="n">
        <v>0</v>
      </c>
      <c r="K418" s="14" t="n">
        <v>0</v>
      </c>
      <c r="L418" s="14" t="n">
        <v>0</v>
      </c>
      <c r="M418" s="14" t="n">
        <v>0</v>
      </c>
      <c r="N418" s="14" t="n">
        <v>0</v>
      </c>
      <c r="O418" s="14" t="n">
        <v>0</v>
      </c>
      <c r="P418" s="14" t="n">
        <v>0</v>
      </c>
      <c r="Q418" s="20" t="n">
        <f aca="false">F418</f>
        <v>5432200</v>
      </c>
      <c r="R418" s="14" t="n">
        <v>0</v>
      </c>
      <c r="S418" s="14" t="n">
        <v>34600</v>
      </c>
      <c r="T418" s="14" t="n">
        <v>25950</v>
      </c>
    </row>
    <row collapsed="false" customFormat="false" customHeight="false" hidden="false" ht="15" outlineLevel="0" r="419">
      <c r="A419" s="22" t="n">
        <v>161</v>
      </c>
      <c r="B419" s="24" t="s">
        <v>426</v>
      </c>
      <c r="C419" s="19" t="n">
        <v>123.4</v>
      </c>
      <c r="D419" s="19" t="n">
        <v>0</v>
      </c>
      <c r="E419" s="19" t="n">
        <f aca="false">C419</f>
        <v>123.4</v>
      </c>
      <c r="F419" s="20" t="n">
        <f aca="false">C419*34600</f>
        <v>4269640</v>
      </c>
      <c r="G419" s="14" t="n">
        <v>34600</v>
      </c>
      <c r="H419" s="14" t="n">
        <v>0</v>
      </c>
      <c r="I419" s="14" t="n">
        <v>0</v>
      </c>
      <c r="J419" s="14" t="n">
        <v>0</v>
      </c>
      <c r="K419" s="14" t="n">
        <v>0</v>
      </c>
      <c r="L419" s="14" t="n">
        <v>0</v>
      </c>
      <c r="M419" s="14" t="n">
        <v>0</v>
      </c>
      <c r="N419" s="14" t="n">
        <v>0</v>
      </c>
      <c r="O419" s="14" t="n">
        <v>0</v>
      </c>
      <c r="P419" s="14" t="n">
        <v>0</v>
      </c>
      <c r="Q419" s="20" t="n">
        <f aca="false">F419</f>
        <v>4269640</v>
      </c>
      <c r="R419" s="14" t="n">
        <v>0</v>
      </c>
      <c r="S419" s="14" t="n">
        <v>34600</v>
      </c>
      <c r="T419" s="14" t="n">
        <v>25950</v>
      </c>
    </row>
    <row collapsed="false" customFormat="false" customHeight="false" hidden="false" ht="15" outlineLevel="0" r="420">
      <c r="A420" s="22" t="n">
        <v>162</v>
      </c>
      <c r="B420" s="24" t="s">
        <v>427</v>
      </c>
      <c r="C420" s="19" t="n">
        <v>135.5</v>
      </c>
      <c r="D420" s="19" t="n">
        <v>0</v>
      </c>
      <c r="E420" s="19" t="n">
        <f aca="false">C420</f>
        <v>135.5</v>
      </c>
      <c r="F420" s="20" t="n">
        <f aca="false">C420*34600</f>
        <v>4688300</v>
      </c>
      <c r="G420" s="14" t="n">
        <v>34600</v>
      </c>
      <c r="H420" s="14" t="n">
        <v>0</v>
      </c>
      <c r="I420" s="14" t="n">
        <v>0</v>
      </c>
      <c r="J420" s="14" t="n">
        <v>0</v>
      </c>
      <c r="K420" s="14" t="n">
        <v>0</v>
      </c>
      <c r="L420" s="14" t="n">
        <v>0</v>
      </c>
      <c r="M420" s="14" t="n">
        <v>0</v>
      </c>
      <c r="N420" s="14" t="n">
        <v>0</v>
      </c>
      <c r="O420" s="14" t="n">
        <v>0</v>
      </c>
      <c r="P420" s="14" t="n">
        <v>0</v>
      </c>
      <c r="Q420" s="20" t="n">
        <f aca="false">F420</f>
        <v>4688300</v>
      </c>
      <c r="R420" s="14" t="n">
        <v>0</v>
      </c>
      <c r="S420" s="14" t="n">
        <v>34600</v>
      </c>
      <c r="T420" s="14" t="n">
        <v>25950</v>
      </c>
    </row>
    <row collapsed="false" customFormat="false" customHeight="false" hidden="false" ht="15" outlineLevel="0" r="421">
      <c r="A421" s="22" t="n">
        <v>163</v>
      </c>
      <c r="B421" s="24" t="s">
        <v>428</v>
      </c>
      <c r="C421" s="19" t="n">
        <v>136.3</v>
      </c>
      <c r="D421" s="19" t="n">
        <v>0</v>
      </c>
      <c r="E421" s="19" t="n">
        <f aca="false">C421</f>
        <v>136.3</v>
      </c>
      <c r="F421" s="20" t="n">
        <f aca="false">C421*34600</f>
        <v>4715980</v>
      </c>
      <c r="G421" s="14" t="n">
        <v>34600</v>
      </c>
      <c r="H421" s="14" t="n">
        <v>0</v>
      </c>
      <c r="I421" s="14" t="n">
        <v>0</v>
      </c>
      <c r="J421" s="14" t="n">
        <v>0</v>
      </c>
      <c r="K421" s="14" t="n">
        <v>0</v>
      </c>
      <c r="L421" s="14" t="n">
        <v>0</v>
      </c>
      <c r="M421" s="14" t="n">
        <v>0</v>
      </c>
      <c r="N421" s="14" t="n">
        <v>0</v>
      </c>
      <c r="O421" s="14" t="n">
        <v>0</v>
      </c>
      <c r="P421" s="14" t="n">
        <v>0</v>
      </c>
      <c r="Q421" s="20" t="n">
        <f aca="false">F421</f>
        <v>4715980</v>
      </c>
      <c r="R421" s="14" t="n">
        <v>0</v>
      </c>
      <c r="S421" s="14" t="n">
        <v>34600</v>
      </c>
      <c r="T421" s="14" t="n">
        <v>25950</v>
      </c>
    </row>
    <row collapsed="false" customFormat="false" customHeight="false" hidden="false" ht="15" outlineLevel="0" r="422">
      <c r="A422" s="22" t="n">
        <v>164</v>
      </c>
      <c r="B422" s="24" t="s">
        <v>429</v>
      </c>
      <c r="C422" s="19" t="n">
        <v>118.9</v>
      </c>
      <c r="D422" s="19" t="n">
        <v>0</v>
      </c>
      <c r="E422" s="19" t="n">
        <f aca="false">C422</f>
        <v>118.9</v>
      </c>
      <c r="F422" s="20" t="n">
        <f aca="false">C422*34600</f>
        <v>4113940</v>
      </c>
      <c r="G422" s="14" t="n">
        <v>34600</v>
      </c>
      <c r="H422" s="14" t="n">
        <v>0</v>
      </c>
      <c r="I422" s="14" t="n">
        <v>0</v>
      </c>
      <c r="J422" s="14" t="n">
        <v>0</v>
      </c>
      <c r="K422" s="14" t="n">
        <v>0</v>
      </c>
      <c r="L422" s="14" t="n">
        <v>0</v>
      </c>
      <c r="M422" s="14" t="n">
        <v>0</v>
      </c>
      <c r="N422" s="14" t="n">
        <v>0</v>
      </c>
      <c r="O422" s="14" t="n">
        <v>0</v>
      </c>
      <c r="P422" s="14" t="n">
        <v>0</v>
      </c>
      <c r="Q422" s="20" t="n">
        <f aca="false">F422</f>
        <v>4113940</v>
      </c>
      <c r="R422" s="14" t="n">
        <v>0</v>
      </c>
      <c r="S422" s="14" t="n">
        <v>34600</v>
      </c>
      <c r="T422" s="14" t="n">
        <v>25950</v>
      </c>
    </row>
    <row collapsed="false" customFormat="false" customHeight="false" hidden="false" ht="15" outlineLevel="0" r="423">
      <c r="A423" s="22" t="n">
        <v>165</v>
      </c>
      <c r="B423" s="24" t="s">
        <v>430</v>
      </c>
      <c r="C423" s="19" t="n">
        <v>126</v>
      </c>
      <c r="D423" s="19" t="n">
        <v>0</v>
      </c>
      <c r="E423" s="19" t="n">
        <f aca="false">C423</f>
        <v>126</v>
      </c>
      <c r="F423" s="20" t="n">
        <f aca="false">C423*34600</f>
        <v>4359600</v>
      </c>
      <c r="G423" s="14" t="n">
        <v>34600</v>
      </c>
      <c r="H423" s="14" t="n">
        <v>0</v>
      </c>
      <c r="I423" s="14" t="n">
        <v>0</v>
      </c>
      <c r="J423" s="14" t="n">
        <v>0</v>
      </c>
      <c r="K423" s="14" t="n">
        <v>0</v>
      </c>
      <c r="L423" s="14" t="n">
        <v>0</v>
      </c>
      <c r="M423" s="14" t="n">
        <v>0</v>
      </c>
      <c r="N423" s="14" t="n">
        <v>0</v>
      </c>
      <c r="O423" s="14" t="n">
        <v>0</v>
      </c>
      <c r="P423" s="14" t="n">
        <v>0</v>
      </c>
      <c r="Q423" s="20" t="n">
        <f aca="false">F423</f>
        <v>4359600</v>
      </c>
      <c r="R423" s="14" t="n">
        <v>0</v>
      </c>
      <c r="S423" s="14" t="n">
        <v>34600</v>
      </c>
      <c r="T423" s="14" t="n">
        <v>25950</v>
      </c>
    </row>
    <row collapsed="false" customFormat="false" customHeight="false" hidden="false" ht="15" outlineLevel="0" r="424">
      <c r="A424" s="22" t="n">
        <v>166</v>
      </c>
      <c r="B424" s="24" t="s">
        <v>431</v>
      </c>
      <c r="C424" s="19" t="n">
        <v>142.6</v>
      </c>
      <c r="D424" s="19" t="n">
        <v>0</v>
      </c>
      <c r="E424" s="19" t="n">
        <f aca="false">C424</f>
        <v>142.6</v>
      </c>
      <c r="F424" s="20" t="n">
        <f aca="false">C424*34600</f>
        <v>4933960</v>
      </c>
      <c r="G424" s="14" t="n">
        <v>34600</v>
      </c>
      <c r="H424" s="14" t="n">
        <v>0</v>
      </c>
      <c r="I424" s="14" t="n">
        <v>0</v>
      </c>
      <c r="J424" s="14" t="n">
        <v>0</v>
      </c>
      <c r="K424" s="14" t="n">
        <v>0</v>
      </c>
      <c r="L424" s="14" t="n">
        <v>0</v>
      </c>
      <c r="M424" s="14" t="n">
        <v>0</v>
      </c>
      <c r="N424" s="14" t="n">
        <v>0</v>
      </c>
      <c r="O424" s="14" t="n">
        <v>0</v>
      </c>
      <c r="P424" s="14" t="n">
        <v>0</v>
      </c>
      <c r="Q424" s="20" t="n">
        <f aca="false">F424</f>
        <v>4933960</v>
      </c>
      <c r="R424" s="14" t="n">
        <v>0</v>
      </c>
      <c r="S424" s="14" t="n">
        <v>34600</v>
      </c>
      <c r="T424" s="14" t="n">
        <v>25950</v>
      </c>
    </row>
    <row collapsed="false" customFormat="false" customHeight="false" hidden="false" ht="15" outlineLevel="0" r="425">
      <c r="A425" s="22" t="n">
        <v>167</v>
      </c>
      <c r="B425" s="24" t="s">
        <v>432</v>
      </c>
      <c r="C425" s="19" t="n">
        <v>132</v>
      </c>
      <c r="D425" s="19" t="n">
        <v>0</v>
      </c>
      <c r="E425" s="19" t="n">
        <f aca="false">C425</f>
        <v>132</v>
      </c>
      <c r="F425" s="20" t="n">
        <f aca="false">C425*34600</f>
        <v>4567200</v>
      </c>
      <c r="G425" s="14" t="n">
        <v>34600</v>
      </c>
      <c r="H425" s="14" t="n">
        <v>0</v>
      </c>
      <c r="I425" s="14" t="n">
        <v>0</v>
      </c>
      <c r="J425" s="14" t="n">
        <v>0</v>
      </c>
      <c r="K425" s="14" t="n">
        <v>0</v>
      </c>
      <c r="L425" s="14" t="n">
        <v>0</v>
      </c>
      <c r="M425" s="14" t="n">
        <v>0</v>
      </c>
      <c r="N425" s="14" t="n">
        <v>0</v>
      </c>
      <c r="O425" s="14" t="n">
        <v>0</v>
      </c>
      <c r="P425" s="14" t="n">
        <v>0</v>
      </c>
      <c r="Q425" s="20" t="n">
        <f aca="false">F425</f>
        <v>4567200</v>
      </c>
      <c r="R425" s="14" t="n">
        <v>0</v>
      </c>
      <c r="S425" s="14" t="n">
        <v>34600</v>
      </c>
      <c r="T425" s="14" t="n">
        <v>25950</v>
      </c>
    </row>
    <row collapsed="false" customFormat="false" customHeight="false" hidden="false" ht="15" outlineLevel="0" r="426">
      <c r="A426" s="22" t="n">
        <v>168</v>
      </c>
      <c r="B426" s="24" t="s">
        <v>433</v>
      </c>
      <c r="C426" s="19" t="n">
        <v>126.8</v>
      </c>
      <c r="D426" s="19" t="n">
        <v>0</v>
      </c>
      <c r="E426" s="19" t="n">
        <f aca="false">C426</f>
        <v>126.8</v>
      </c>
      <c r="F426" s="20" t="n">
        <f aca="false">C426*34600</f>
        <v>4387280</v>
      </c>
      <c r="G426" s="14" t="n">
        <v>34600</v>
      </c>
      <c r="H426" s="14" t="n">
        <v>0</v>
      </c>
      <c r="I426" s="14" t="n">
        <v>0</v>
      </c>
      <c r="J426" s="14" t="n">
        <v>0</v>
      </c>
      <c r="K426" s="14" t="n">
        <v>0</v>
      </c>
      <c r="L426" s="14" t="n">
        <v>0</v>
      </c>
      <c r="M426" s="14" t="n">
        <v>0</v>
      </c>
      <c r="N426" s="14" t="n">
        <v>0</v>
      </c>
      <c r="O426" s="14" t="n">
        <v>0</v>
      </c>
      <c r="P426" s="14" t="n">
        <v>0</v>
      </c>
      <c r="Q426" s="20" t="n">
        <f aca="false">F426</f>
        <v>4387280</v>
      </c>
      <c r="R426" s="14" t="n">
        <v>0</v>
      </c>
      <c r="S426" s="14" t="n">
        <v>34600</v>
      </c>
      <c r="T426" s="14" t="n">
        <v>25950</v>
      </c>
    </row>
    <row collapsed="false" customFormat="true" customHeight="true" hidden="false" ht="15" outlineLevel="0" r="427" s="15">
      <c r="A427" s="16" t="s">
        <v>182</v>
      </c>
      <c r="B427" s="16"/>
      <c r="C427" s="12" t="n">
        <f aca="false">SUM(C428:C438)</f>
        <v>1162.4</v>
      </c>
      <c r="D427" s="12" t="n">
        <f aca="false">SUM(D428:D438)</f>
        <v>229.4</v>
      </c>
      <c r="E427" s="12" t="n">
        <f aca="false">C427</f>
        <v>1162.4</v>
      </c>
      <c r="F427" s="13" t="n">
        <f aca="false">SUM(F428:F438)</f>
        <v>40219040</v>
      </c>
      <c r="G427" s="14" t="n">
        <v>34600</v>
      </c>
      <c r="H427" s="14" t="n">
        <v>0</v>
      </c>
      <c r="I427" s="14" t="n">
        <v>0</v>
      </c>
      <c r="J427" s="14" t="n">
        <v>0</v>
      </c>
      <c r="K427" s="14" t="n">
        <v>0</v>
      </c>
      <c r="L427" s="14" t="n">
        <v>0</v>
      </c>
      <c r="M427" s="14" t="n">
        <v>0</v>
      </c>
      <c r="N427" s="14" t="n">
        <v>0</v>
      </c>
      <c r="O427" s="14" t="n">
        <v>0</v>
      </c>
      <c r="P427" s="14" t="n">
        <v>0</v>
      </c>
      <c r="Q427" s="13" t="n">
        <f aca="false">F427</f>
        <v>40219040</v>
      </c>
      <c r="R427" s="14" t="n">
        <v>0</v>
      </c>
      <c r="S427" s="14" t="n">
        <v>34600</v>
      </c>
      <c r="T427" s="14" t="n">
        <v>25950</v>
      </c>
    </row>
    <row collapsed="false" customFormat="false" customHeight="false" hidden="false" ht="15" outlineLevel="0" r="428">
      <c r="A428" s="25" t="n">
        <v>169</v>
      </c>
      <c r="B428" s="18" t="s">
        <v>434</v>
      </c>
      <c r="C428" s="19" t="n">
        <v>146.4</v>
      </c>
      <c r="D428" s="19" t="n">
        <v>0</v>
      </c>
      <c r="E428" s="19" t="n">
        <f aca="false">C428</f>
        <v>146.4</v>
      </c>
      <c r="F428" s="20" t="n">
        <f aca="false">E428*G428</f>
        <v>5065440</v>
      </c>
      <c r="G428" s="14" t="n">
        <v>34600</v>
      </c>
      <c r="H428" s="14" t="n">
        <v>0</v>
      </c>
      <c r="I428" s="14" t="n">
        <v>0</v>
      </c>
      <c r="J428" s="14" t="n">
        <v>0</v>
      </c>
      <c r="K428" s="14" t="n">
        <v>0</v>
      </c>
      <c r="L428" s="14" t="n">
        <v>0</v>
      </c>
      <c r="M428" s="14" t="n">
        <v>0</v>
      </c>
      <c r="N428" s="14" t="n">
        <v>0</v>
      </c>
      <c r="O428" s="14" t="n">
        <v>0</v>
      </c>
      <c r="P428" s="14" t="n">
        <v>0</v>
      </c>
      <c r="Q428" s="20" t="n">
        <f aca="false">F428</f>
        <v>5065440</v>
      </c>
      <c r="R428" s="14" t="n">
        <v>0</v>
      </c>
      <c r="S428" s="14" t="n">
        <v>34600</v>
      </c>
      <c r="T428" s="14" t="n">
        <v>25950</v>
      </c>
    </row>
    <row collapsed="false" customFormat="false" customHeight="false" hidden="false" ht="15" outlineLevel="0" r="429">
      <c r="A429" s="25" t="n">
        <v>170</v>
      </c>
      <c r="B429" s="18" t="s">
        <v>435</v>
      </c>
      <c r="C429" s="19" t="n">
        <v>53.1</v>
      </c>
      <c r="D429" s="19" t="n">
        <v>0</v>
      </c>
      <c r="E429" s="19" t="n">
        <f aca="false">C429</f>
        <v>53.1</v>
      </c>
      <c r="F429" s="20" t="n">
        <f aca="false">E429*G429</f>
        <v>1837260</v>
      </c>
      <c r="G429" s="14" t="n">
        <v>34600</v>
      </c>
      <c r="H429" s="14" t="n">
        <v>0</v>
      </c>
      <c r="I429" s="14" t="n">
        <v>0</v>
      </c>
      <c r="J429" s="14" t="n">
        <v>0</v>
      </c>
      <c r="K429" s="14" t="n">
        <v>0</v>
      </c>
      <c r="L429" s="14" t="n">
        <v>0</v>
      </c>
      <c r="M429" s="14" t="n">
        <v>0</v>
      </c>
      <c r="N429" s="14" t="n">
        <v>0</v>
      </c>
      <c r="O429" s="14" t="n">
        <v>0</v>
      </c>
      <c r="P429" s="14" t="n">
        <v>0</v>
      </c>
      <c r="Q429" s="20" t="n">
        <f aca="false">F429</f>
        <v>1837260</v>
      </c>
      <c r="R429" s="14" t="n">
        <v>0</v>
      </c>
      <c r="S429" s="14" t="n">
        <v>34600</v>
      </c>
      <c r="T429" s="14" t="n">
        <v>25950</v>
      </c>
    </row>
    <row collapsed="false" customFormat="false" customHeight="false" hidden="false" ht="15" outlineLevel="0" r="430">
      <c r="A430" s="25" t="n">
        <v>171</v>
      </c>
      <c r="B430" s="18" t="s">
        <v>436</v>
      </c>
      <c r="C430" s="19" t="n">
        <v>136</v>
      </c>
      <c r="D430" s="19" t="n">
        <v>0</v>
      </c>
      <c r="E430" s="19" t="n">
        <f aca="false">C430</f>
        <v>136</v>
      </c>
      <c r="F430" s="20" t="n">
        <f aca="false">E430*G430</f>
        <v>4705600</v>
      </c>
      <c r="G430" s="14" t="n">
        <v>34600</v>
      </c>
      <c r="H430" s="14" t="n">
        <v>0</v>
      </c>
      <c r="I430" s="14" t="n">
        <v>0</v>
      </c>
      <c r="J430" s="14" t="n">
        <v>0</v>
      </c>
      <c r="K430" s="14" t="n">
        <v>0</v>
      </c>
      <c r="L430" s="14" t="n">
        <v>0</v>
      </c>
      <c r="M430" s="14" t="n">
        <v>0</v>
      </c>
      <c r="N430" s="14" t="n">
        <v>0</v>
      </c>
      <c r="O430" s="14" t="n">
        <v>0</v>
      </c>
      <c r="P430" s="14" t="n">
        <v>0</v>
      </c>
      <c r="Q430" s="20" t="n">
        <f aca="false">F430</f>
        <v>4705600</v>
      </c>
      <c r="R430" s="14" t="n">
        <v>0</v>
      </c>
      <c r="S430" s="14" t="n">
        <v>34600</v>
      </c>
      <c r="T430" s="14" t="n">
        <v>25950</v>
      </c>
    </row>
    <row collapsed="false" customFormat="false" customHeight="false" hidden="false" ht="15" outlineLevel="0" r="431">
      <c r="A431" s="25" t="n">
        <v>172</v>
      </c>
      <c r="B431" s="18" t="s">
        <v>437</v>
      </c>
      <c r="C431" s="19" t="n">
        <f aca="false">150.7+D431</f>
        <v>170</v>
      </c>
      <c r="D431" s="19" t="n">
        <v>19.3</v>
      </c>
      <c r="E431" s="19" t="n">
        <f aca="false">C431</f>
        <v>170</v>
      </c>
      <c r="F431" s="20" t="n">
        <f aca="false">E431*G431</f>
        <v>5882000</v>
      </c>
      <c r="G431" s="14" t="n">
        <v>34600</v>
      </c>
      <c r="H431" s="14" t="n">
        <v>0</v>
      </c>
      <c r="I431" s="14" t="n">
        <v>0</v>
      </c>
      <c r="J431" s="14" t="n">
        <v>0</v>
      </c>
      <c r="K431" s="14" t="n">
        <v>0</v>
      </c>
      <c r="L431" s="14" t="n">
        <v>0</v>
      </c>
      <c r="M431" s="14" t="n">
        <v>0</v>
      </c>
      <c r="N431" s="14" t="n">
        <v>0</v>
      </c>
      <c r="O431" s="14" t="n">
        <v>0</v>
      </c>
      <c r="P431" s="14" t="n">
        <v>0</v>
      </c>
      <c r="Q431" s="20" t="n">
        <f aca="false">F431</f>
        <v>5882000</v>
      </c>
      <c r="R431" s="14" t="n">
        <v>0</v>
      </c>
      <c r="S431" s="14" t="n">
        <v>34600</v>
      </c>
      <c r="T431" s="14" t="n">
        <v>25950</v>
      </c>
    </row>
    <row collapsed="false" customFormat="false" customHeight="false" hidden="false" ht="14.9" outlineLevel="0" r="432">
      <c r="A432" s="25" t="n">
        <v>173</v>
      </c>
      <c r="B432" s="18" t="s">
        <v>438</v>
      </c>
      <c r="C432" s="19" t="n">
        <f aca="false">D432</f>
        <v>64.3</v>
      </c>
      <c r="D432" s="19" t="n">
        <v>64.3</v>
      </c>
      <c r="E432" s="19" t="n">
        <f aca="false">C432</f>
        <v>64.3</v>
      </c>
      <c r="F432" s="20" t="n">
        <f aca="false">E432*G432</f>
        <v>2224780</v>
      </c>
      <c r="G432" s="14" t="n">
        <v>34600</v>
      </c>
      <c r="H432" s="14" t="n">
        <v>0</v>
      </c>
      <c r="I432" s="14" t="n">
        <v>0</v>
      </c>
      <c r="J432" s="14" t="n">
        <v>0</v>
      </c>
      <c r="K432" s="14" t="n">
        <v>0</v>
      </c>
      <c r="L432" s="14" t="n">
        <v>0</v>
      </c>
      <c r="M432" s="14" t="n">
        <v>0</v>
      </c>
      <c r="N432" s="14" t="n">
        <v>0</v>
      </c>
      <c r="O432" s="14" t="n">
        <v>0</v>
      </c>
      <c r="P432" s="14" t="n">
        <v>0</v>
      </c>
      <c r="Q432" s="20" t="n">
        <f aca="false">F432</f>
        <v>2224780</v>
      </c>
      <c r="R432" s="14" t="n">
        <v>0</v>
      </c>
      <c r="S432" s="14" t="n">
        <v>34600</v>
      </c>
      <c r="T432" s="14" t="n">
        <v>25950</v>
      </c>
    </row>
    <row collapsed="false" customFormat="false" customHeight="false" hidden="false" ht="14.9" outlineLevel="0" r="433">
      <c r="A433" s="25" t="n">
        <v>174</v>
      </c>
      <c r="B433" s="18" t="s">
        <v>439</v>
      </c>
      <c r="C433" s="19" t="n">
        <v>178.1</v>
      </c>
      <c r="D433" s="19" t="n">
        <v>0</v>
      </c>
      <c r="E433" s="19" t="n">
        <f aca="false">C433</f>
        <v>178.1</v>
      </c>
      <c r="F433" s="20" t="n">
        <f aca="false">E433*G433</f>
        <v>6162260</v>
      </c>
      <c r="G433" s="14" t="n">
        <v>34600</v>
      </c>
      <c r="H433" s="14" t="n">
        <v>0</v>
      </c>
      <c r="I433" s="14" t="n">
        <v>0</v>
      </c>
      <c r="J433" s="14" t="n">
        <v>0</v>
      </c>
      <c r="K433" s="14" t="n">
        <v>0</v>
      </c>
      <c r="L433" s="14" t="n">
        <v>0</v>
      </c>
      <c r="M433" s="14" t="n">
        <v>0</v>
      </c>
      <c r="N433" s="14" t="n">
        <v>0</v>
      </c>
      <c r="O433" s="14" t="n">
        <v>0</v>
      </c>
      <c r="P433" s="14" t="n">
        <v>0</v>
      </c>
      <c r="Q433" s="20" t="n">
        <f aca="false">F433</f>
        <v>6162260</v>
      </c>
      <c r="R433" s="14" t="n">
        <v>0</v>
      </c>
      <c r="S433" s="14" t="n">
        <v>34600</v>
      </c>
      <c r="T433" s="14" t="n">
        <v>25950</v>
      </c>
    </row>
    <row collapsed="false" customFormat="false" customHeight="false" hidden="false" ht="15" outlineLevel="0" r="434">
      <c r="A434" s="25" t="n">
        <v>175</v>
      </c>
      <c r="B434" s="18" t="s">
        <v>440</v>
      </c>
      <c r="C434" s="19" t="n">
        <f aca="false">29.7+D434</f>
        <v>86.5</v>
      </c>
      <c r="D434" s="19" t="n">
        <v>56.8</v>
      </c>
      <c r="E434" s="19" t="n">
        <f aca="false">C434</f>
        <v>86.5</v>
      </c>
      <c r="F434" s="20" t="n">
        <f aca="false">E434*G434</f>
        <v>2992900</v>
      </c>
      <c r="G434" s="14" t="n">
        <v>34600</v>
      </c>
      <c r="H434" s="14" t="n">
        <v>0</v>
      </c>
      <c r="I434" s="14" t="n">
        <v>0</v>
      </c>
      <c r="J434" s="14" t="n">
        <v>0</v>
      </c>
      <c r="K434" s="14" t="n">
        <v>0</v>
      </c>
      <c r="L434" s="14" t="n">
        <v>0</v>
      </c>
      <c r="M434" s="14" t="n">
        <v>0</v>
      </c>
      <c r="N434" s="14" t="n">
        <v>0</v>
      </c>
      <c r="O434" s="14" t="n">
        <v>0</v>
      </c>
      <c r="P434" s="14" t="n">
        <v>0</v>
      </c>
      <c r="Q434" s="20" t="n">
        <f aca="false">F434</f>
        <v>2992900</v>
      </c>
      <c r="R434" s="14" t="n">
        <v>0</v>
      </c>
      <c r="S434" s="14" t="n">
        <v>34600</v>
      </c>
      <c r="T434" s="14" t="n">
        <v>25950</v>
      </c>
    </row>
    <row collapsed="false" customFormat="false" customHeight="false" hidden="false" ht="15" outlineLevel="0" r="435">
      <c r="A435" s="25" t="n">
        <v>176</v>
      </c>
      <c r="B435" s="18" t="s">
        <v>441</v>
      </c>
      <c r="C435" s="19" t="n">
        <f aca="false">D435</f>
        <v>45</v>
      </c>
      <c r="D435" s="19" t="n">
        <v>45</v>
      </c>
      <c r="E435" s="19" t="n">
        <f aca="false">C435</f>
        <v>45</v>
      </c>
      <c r="F435" s="20" t="n">
        <f aca="false">E435*G435</f>
        <v>1557000</v>
      </c>
      <c r="G435" s="14" t="n">
        <v>34600</v>
      </c>
      <c r="H435" s="14" t="n">
        <v>0</v>
      </c>
      <c r="I435" s="14" t="n">
        <v>0</v>
      </c>
      <c r="J435" s="14" t="n">
        <v>0</v>
      </c>
      <c r="K435" s="14" t="n">
        <v>0</v>
      </c>
      <c r="L435" s="14" t="n">
        <v>0</v>
      </c>
      <c r="M435" s="14" t="n">
        <v>0</v>
      </c>
      <c r="N435" s="14" t="n">
        <v>0</v>
      </c>
      <c r="O435" s="14" t="n">
        <v>0</v>
      </c>
      <c r="P435" s="14" t="n">
        <v>0</v>
      </c>
      <c r="Q435" s="20" t="n">
        <f aca="false">F435</f>
        <v>1557000</v>
      </c>
      <c r="R435" s="14" t="n">
        <v>0</v>
      </c>
      <c r="S435" s="14" t="n">
        <v>34600</v>
      </c>
      <c r="T435" s="14" t="n">
        <v>25950</v>
      </c>
    </row>
    <row collapsed="false" customFormat="false" customHeight="false" hidden="false" ht="15" outlineLevel="0" r="436">
      <c r="A436" s="25" t="n">
        <v>177</v>
      </c>
      <c r="B436" s="18" t="s">
        <v>442</v>
      </c>
      <c r="C436" s="19" t="n">
        <f aca="false">44+D436</f>
        <v>88</v>
      </c>
      <c r="D436" s="19" t="n">
        <v>44</v>
      </c>
      <c r="E436" s="19" t="n">
        <f aca="false">C436</f>
        <v>88</v>
      </c>
      <c r="F436" s="20" t="n">
        <f aca="false">E436*G436</f>
        <v>3044800</v>
      </c>
      <c r="G436" s="14" t="n">
        <v>34600</v>
      </c>
      <c r="H436" s="14" t="n">
        <v>0</v>
      </c>
      <c r="I436" s="14" t="n">
        <v>0</v>
      </c>
      <c r="J436" s="14" t="n">
        <v>0</v>
      </c>
      <c r="K436" s="14" t="n">
        <v>0</v>
      </c>
      <c r="L436" s="14" t="n">
        <v>0</v>
      </c>
      <c r="M436" s="14" t="n">
        <v>0</v>
      </c>
      <c r="N436" s="14" t="n">
        <v>0</v>
      </c>
      <c r="O436" s="14" t="n">
        <v>0</v>
      </c>
      <c r="P436" s="14" t="n">
        <v>0</v>
      </c>
      <c r="Q436" s="20" t="n">
        <f aca="false">F436</f>
        <v>3044800</v>
      </c>
      <c r="R436" s="14" t="n">
        <v>0</v>
      </c>
      <c r="S436" s="14" t="n">
        <v>34600</v>
      </c>
      <c r="T436" s="14" t="n">
        <v>25950</v>
      </c>
    </row>
    <row collapsed="false" customFormat="false" customHeight="false" hidden="false" ht="15" outlineLevel="0" r="437">
      <c r="A437" s="25" t="n">
        <v>178</v>
      </c>
      <c r="B437" s="18" t="s">
        <v>443</v>
      </c>
      <c r="C437" s="19" t="n">
        <v>99</v>
      </c>
      <c r="D437" s="19" t="n">
        <v>0</v>
      </c>
      <c r="E437" s="19" t="n">
        <f aca="false">C437</f>
        <v>99</v>
      </c>
      <c r="F437" s="20" t="n">
        <f aca="false">E437*G437</f>
        <v>3425400</v>
      </c>
      <c r="G437" s="14" t="n">
        <v>34600</v>
      </c>
      <c r="H437" s="14" t="n">
        <v>0</v>
      </c>
      <c r="I437" s="14" t="n">
        <v>0</v>
      </c>
      <c r="J437" s="14" t="n">
        <v>0</v>
      </c>
      <c r="K437" s="14" t="n">
        <v>0</v>
      </c>
      <c r="L437" s="14" t="n">
        <v>0</v>
      </c>
      <c r="M437" s="14" t="n">
        <v>0</v>
      </c>
      <c r="N437" s="14" t="n">
        <v>0</v>
      </c>
      <c r="O437" s="14" t="n">
        <v>0</v>
      </c>
      <c r="P437" s="14" t="n">
        <v>0</v>
      </c>
      <c r="Q437" s="20" t="n">
        <f aca="false">F437</f>
        <v>3425400</v>
      </c>
      <c r="R437" s="14" t="n">
        <v>0</v>
      </c>
      <c r="S437" s="14" t="n">
        <v>34600</v>
      </c>
      <c r="T437" s="14" t="n">
        <v>25950</v>
      </c>
    </row>
    <row collapsed="false" customFormat="false" customHeight="false" hidden="false" ht="15" outlineLevel="0" r="438">
      <c r="A438" s="25" t="n">
        <v>179</v>
      </c>
      <c r="B438" s="18" t="s">
        <v>444</v>
      </c>
      <c r="C438" s="19" t="n">
        <v>96</v>
      </c>
      <c r="D438" s="19" t="n">
        <v>0</v>
      </c>
      <c r="E438" s="19" t="n">
        <f aca="false">C438</f>
        <v>96</v>
      </c>
      <c r="F438" s="20" t="n">
        <f aca="false">E438*G438</f>
        <v>3321600</v>
      </c>
      <c r="G438" s="14" t="n">
        <v>34600</v>
      </c>
      <c r="H438" s="14" t="n">
        <v>0</v>
      </c>
      <c r="I438" s="14" t="n">
        <v>0</v>
      </c>
      <c r="J438" s="14" t="n">
        <v>0</v>
      </c>
      <c r="K438" s="14" t="n">
        <v>0</v>
      </c>
      <c r="L438" s="14" t="n">
        <v>0</v>
      </c>
      <c r="M438" s="14" t="n">
        <v>0</v>
      </c>
      <c r="N438" s="14" t="n">
        <v>0</v>
      </c>
      <c r="O438" s="14" t="n">
        <v>0</v>
      </c>
      <c r="P438" s="14" t="n">
        <v>0</v>
      </c>
      <c r="Q438" s="20" t="n">
        <f aca="false">F438</f>
        <v>3321600</v>
      </c>
      <c r="R438" s="14" t="n">
        <v>0</v>
      </c>
      <c r="S438" s="14" t="n">
        <v>34600</v>
      </c>
      <c r="T438" s="14" t="n">
        <v>25950</v>
      </c>
    </row>
    <row collapsed="false" customFormat="true" customHeight="true" hidden="false" ht="15" outlineLevel="0" r="439" s="15">
      <c r="A439" s="16" t="s">
        <v>194</v>
      </c>
      <c r="B439" s="16"/>
      <c r="C439" s="12" t="n">
        <f aca="false">SUM(C440:C442)</f>
        <v>624.3</v>
      </c>
      <c r="D439" s="12" t="n">
        <f aca="false">SUM(D440:D442)</f>
        <v>42</v>
      </c>
      <c r="E439" s="12" t="n">
        <f aca="false">C439</f>
        <v>624.3</v>
      </c>
      <c r="F439" s="13" t="n">
        <f aca="false">SUM(F440:F442)</f>
        <v>21600780</v>
      </c>
      <c r="G439" s="14" t="n">
        <v>34600</v>
      </c>
      <c r="H439" s="14" t="n">
        <v>0</v>
      </c>
      <c r="I439" s="14" t="n">
        <v>0</v>
      </c>
      <c r="J439" s="14" t="n">
        <v>0</v>
      </c>
      <c r="K439" s="14" t="n">
        <v>0</v>
      </c>
      <c r="L439" s="14" t="n">
        <v>0</v>
      </c>
      <c r="M439" s="14" t="n">
        <v>0</v>
      </c>
      <c r="N439" s="14" t="n">
        <v>0</v>
      </c>
      <c r="O439" s="14" t="n">
        <v>0</v>
      </c>
      <c r="P439" s="14" t="n">
        <v>0</v>
      </c>
      <c r="Q439" s="13" t="n">
        <f aca="false">F439</f>
        <v>21600780</v>
      </c>
      <c r="R439" s="14" t="n">
        <v>0</v>
      </c>
      <c r="S439" s="14" t="n">
        <v>34600</v>
      </c>
      <c r="T439" s="14" t="n">
        <v>25950</v>
      </c>
    </row>
    <row collapsed="false" customFormat="false" customHeight="false" hidden="false" ht="15" outlineLevel="0" r="440">
      <c r="A440" s="25" t="n">
        <v>180</v>
      </c>
      <c r="B440" s="33" t="s">
        <v>445</v>
      </c>
      <c r="C440" s="34" t="n">
        <v>380</v>
      </c>
      <c r="D440" s="34" t="n">
        <v>0</v>
      </c>
      <c r="E440" s="19" t="n">
        <f aca="false">C440</f>
        <v>380</v>
      </c>
      <c r="F440" s="20" t="n">
        <f aca="false">E440*G440</f>
        <v>13148000</v>
      </c>
      <c r="G440" s="14" t="n">
        <v>34600</v>
      </c>
      <c r="H440" s="14" t="n">
        <v>0</v>
      </c>
      <c r="I440" s="14" t="n">
        <v>0</v>
      </c>
      <c r="J440" s="14" t="n">
        <v>0</v>
      </c>
      <c r="K440" s="14" t="n">
        <v>0</v>
      </c>
      <c r="L440" s="14" t="n">
        <v>0</v>
      </c>
      <c r="M440" s="14" t="n">
        <v>0</v>
      </c>
      <c r="N440" s="14" t="n">
        <v>0</v>
      </c>
      <c r="O440" s="14" t="n">
        <v>0</v>
      </c>
      <c r="P440" s="14" t="n">
        <v>0</v>
      </c>
      <c r="Q440" s="20" t="n">
        <f aca="false">F440</f>
        <v>13148000</v>
      </c>
      <c r="R440" s="14" t="n">
        <v>0</v>
      </c>
      <c r="S440" s="14" t="n">
        <v>34600</v>
      </c>
      <c r="T440" s="14" t="n">
        <v>25950</v>
      </c>
    </row>
    <row collapsed="false" customFormat="false" customHeight="false" hidden="false" ht="15" outlineLevel="0" r="441">
      <c r="A441" s="25" t="n">
        <v>181</v>
      </c>
      <c r="B441" s="33" t="s">
        <v>446</v>
      </c>
      <c r="C441" s="34" t="n">
        <v>202.3</v>
      </c>
      <c r="D441" s="34" t="n">
        <v>0</v>
      </c>
      <c r="E441" s="19" t="n">
        <f aca="false">C441</f>
        <v>202.3</v>
      </c>
      <c r="F441" s="20" t="n">
        <f aca="false">E441*G441</f>
        <v>6999580</v>
      </c>
      <c r="G441" s="14" t="n">
        <v>34600</v>
      </c>
      <c r="H441" s="14" t="n">
        <v>0</v>
      </c>
      <c r="I441" s="14" t="n">
        <v>0</v>
      </c>
      <c r="J441" s="14" t="n">
        <v>0</v>
      </c>
      <c r="K441" s="14" t="n">
        <v>0</v>
      </c>
      <c r="L441" s="14" t="n">
        <v>0</v>
      </c>
      <c r="M441" s="14" t="n">
        <v>0</v>
      </c>
      <c r="N441" s="14" t="n">
        <v>0</v>
      </c>
      <c r="O441" s="14" t="n">
        <v>0</v>
      </c>
      <c r="P441" s="14" t="n">
        <v>0</v>
      </c>
      <c r="Q441" s="20" t="n">
        <f aca="false">F441</f>
        <v>6999580</v>
      </c>
      <c r="R441" s="14" t="n">
        <v>0</v>
      </c>
      <c r="S441" s="14" t="n">
        <v>34600</v>
      </c>
      <c r="T441" s="14" t="n">
        <v>25950</v>
      </c>
    </row>
    <row collapsed="false" customFormat="false" customHeight="false" hidden="false" ht="15" outlineLevel="0" r="442">
      <c r="A442" s="25" t="n">
        <v>182</v>
      </c>
      <c r="B442" s="33" t="s">
        <v>447</v>
      </c>
      <c r="C442" s="34" t="n">
        <f aca="false">D442</f>
        <v>42</v>
      </c>
      <c r="D442" s="34" t="n">
        <v>42</v>
      </c>
      <c r="E442" s="19" t="n">
        <f aca="false">C442</f>
        <v>42</v>
      </c>
      <c r="F442" s="20" t="n">
        <f aca="false">E442*G442</f>
        <v>1453200</v>
      </c>
      <c r="G442" s="14" t="n">
        <v>34600</v>
      </c>
      <c r="H442" s="14" t="n">
        <v>0</v>
      </c>
      <c r="I442" s="14" t="n">
        <v>0</v>
      </c>
      <c r="J442" s="14" t="n">
        <v>0</v>
      </c>
      <c r="K442" s="14" t="n">
        <v>0</v>
      </c>
      <c r="L442" s="14" t="n">
        <v>0</v>
      </c>
      <c r="M442" s="14" t="n">
        <v>0</v>
      </c>
      <c r="N442" s="14" t="n">
        <v>0</v>
      </c>
      <c r="O442" s="14" t="n">
        <v>0</v>
      </c>
      <c r="P442" s="14" t="n">
        <v>0</v>
      </c>
      <c r="Q442" s="20" t="n">
        <f aca="false">F442</f>
        <v>1453200</v>
      </c>
      <c r="R442" s="14" t="n">
        <v>0</v>
      </c>
      <c r="S442" s="14" t="n">
        <v>34600</v>
      </c>
      <c r="T442" s="14" t="n">
        <v>25950</v>
      </c>
    </row>
    <row collapsed="false" customFormat="true" customHeight="true" hidden="false" ht="15" outlineLevel="0" r="443" s="15">
      <c r="A443" s="16" t="s">
        <v>197</v>
      </c>
      <c r="B443" s="16"/>
      <c r="C443" s="12" t="n">
        <f aca="false">SUM(C444:C456)</f>
        <v>2865.2</v>
      </c>
      <c r="D443" s="12" t="n">
        <f aca="false">SUM(D444:D456)</f>
        <v>425.7</v>
      </c>
      <c r="E443" s="12" t="n">
        <f aca="false">C443</f>
        <v>2865.2</v>
      </c>
      <c r="F443" s="13" t="n">
        <f aca="false">SUM(F444:F456)</f>
        <v>99135920</v>
      </c>
      <c r="G443" s="14" t="n">
        <v>34600</v>
      </c>
      <c r="H443" s="14" t="n">
        <v>0</v>
      </c>
      <c r="I443" s="14" t="n">
        <v>0</v>
      </c>
      <c r="J443" s="14" t="n">
        <v>0</v>
      </c>
      <c r="K443" s="14" t="n">
        <v>0</v>
      </c>
      <c r="L443" s="14" t="n">
        <v>0</v>
      </c>
      <c r="M443" s="14" t="n">
        <v>0</v>
      </c>
      <c r="N443" s="14" t="n">
        <v>0</v>
      </c>
      <c r="O443" s="14" t="n">
        <v>0</v>
      </c>
      <c r="P443" s="14" t="n">
        <v>0</v>
      </c>
      <c r="Q443" s="13" t="n">
        <f aca="false">F443</f>
        <v>99135920</v>
      </c>
      <c r="R443" s="14" t="n">
        <v>0</v>
      </c>
      <c r="S443" s="14" t="n">
        <v>34600</v>
      </c>
      <c r="T443" s="14" t="n">
        <v>25950</v>
      </c>
    </row>
    <row collapsed="false" customFormat="false" customHeight="false" hidden="false" ht="15" outlineLevel="0" r="444">
      <c r="A444" s="25" t="n">
        <v>183</v>
      </c>
      <c r="B444" s="23" t="s">
        <v>448</v>
      </c>
      <c r="C444" s="19" t="n">
        <v>386.3</v>
      </c>
      <c r="D444" s="19" t="n">
        <v>0</v>
      </c>
      <c r="E444" s="19" t="n">
        <f aca="false">C444</f>
        <v>386.3</v>
      </c>
      <c r="F444" s="20" t="n">
        <f aca="false">E444*G444</f>
        <v>13365980</v>
      </c>
      <c r="G444" s="14" t="n">
        <v>34600</v>
      </c>
      <c r="H444" s="14" t="n">
        <v>0</v>
      </c>
      <c r="I444" s="14" t="n">
        <v>0</v>
      </c>
      <c r="J444" s="14" t="n">
        <v>0</v>
      </c>
      <c r="K444" s="14" t="n">
        <v>0</v>
      </c>
      <c r="L444" s="14" t="n">
        <v>0</v>
      </c>
      <c r="M444" s="14" t="n">
        <v>0</v>
      </c>
      <c r="N444" s="14" t="n">
        <v>0</v>
      </c>
      <c r="O444" s="14" t="n">
        <v>0</v>
      </c>
      <c r="P444" s="14" t="n">
        <v>0</v>
      </c>
      <c r="Q444" s="20" t="n">
        <f aca="false">F444</f>
        <v>13365980</v>
      </c>
      <c r="R444" s="14" t="n">
        <v>0</v>
      </c>
      <c r="S444" s="14" t="n">
        <v>34600</v>
      </c>
      <c r="T444" s="14" t="n">
        <v>25950</v>
      </c>
    </row>
    <row collapsed="false" customFormat="false" customHeight="false" hidden="false" ht="15" outlineLevel="0" r="445">
      <c r="A445" s="25" t="n">
        <v>184</v>
      </c>
      <c r="B445" s="23" t="s">
        <v>449</v>
      </c>
      <c r="C445" s="19" t="n">
        <v>181.2</v>
      </c>
      <c r="D445" s="19" t="n">
        <v>0</v>
      </c>
      <c r="E445" s="19" t="n">
        <f aca="false">C445</f>
        <v>181.2</v>
      </c>
      <c r="F445" s="20" t="n">
        <f aca="false">E445*G445</f>
        <v>6269520</v>
      </c>
      <c r="G445" s="14" t="n">
        <v>34600</v>
      </c>
      <c r="H445" s="14" t="n">
        <v>0</v>
      </c>
      <c r="I445" s="14" t="n">
        <v>0</v>
      </c>
      <c r="J445" s="14" t="n">
        <v>0</v>
      </c>
      <c r="K445" s="14" t="n">
        <v>0</v>
      </c>
      <c r="L445" s="14" t="n">
        <v>0</v>
      </c>
      <c r="M445" s="14" t="n">
        <v>0</v>
      </c>
      <c r="N445" s="14" t="n">
        <v>0</v>
      </c>
      <c r="O445" s="14" t="n">
        <v>0</v>
      </c>
      <c r="P445" s="14" t="n">
        <v>0</v>
      </c>
      <c r="Q445" s="20" t="n">
        <f aca="false">F445</f>
        <v>6269520</v>
      </c>
      <c r="R445" s="14" t="n">
        <v>0</v>
      </c>
      <c r="S445" s="14" t="n">
        <v>34600</v>
      </c>
      <c r="T445" s="14" t="n">
        <v>25950</v>
      </c>
    </row>
    <row collapsed="false" customFormat="false" customHeight="false" hidden="false" ht="15" outlineLevel="0" r="446">
      <c r="A446" s="25" t="n">
        <v>185</v>
      </c>
      <c r="B446" s="23" t="s">
        <v>450</v>
      </c>
      <c r="C446" s="19" t="n">
        <v>42</v>
      </c>
      <c r="D446" s="19" t="n">
        <v>0</v>
      </c>
      <c r="E446" s="19" t="n">
        <f aca="false">C446</f>
        <v>42</v>
      </c>
      <c r="F446" s="20" t="n">
        <f aca="false">E446*G446</f>
        <v>1453200</v>
      </c>
      <c r="G446" s="14" t="n">
        <v>34600</v>
      </c>
      <c r="H446" s="14" t="n">
        <v>0</v>
      </c>
      <c r="I446" s="14" t="n">
        <v>0</v>
      </c>
      <c r="J446" s="14" t="n">
        <v>0</v>
      </c>
      <c r="K446" s="14" t="n">
        <v>0</v>
      </c>
      <c r="L446" s="14" t="n">
        <v>0</v>
      </c>
      <c r="M446" s="14" t="n">
        <v>0</v>
      </c>
      <c r="N446" s="14" t="n">
        <v>0</v>
      </c>
      <c r="O446" s="14" t="n">
        <v>0</v>
      </c>
      <c r="P446" s="14" t="n">
        <v>0</v>
      </c>
      <c r="Q446" s="20" t="n">
        <f aca="false">F446</f>
        <v>1453200</v>
      </c>
      <c r="R446" s="14" t="n">
        <v>0</v>
      </c>
      <c r="S446" s="14" t="n">
        <v>34600</v>
      </c>
      <c r="T446" s="14" t="n">
        <v>25950</v>
      </c>
    </row>
    <row collapsed="false" customFormat="false" customHeight="false" hidden="false" ht="15" outlineLevel="0" r="447">
      <c r="A447" s="25" t="n">
        <v>186</v>
      </c>
      <c r="B447" s="23" t="s">
        <v>451</v>
      </c>
      <c r="C447" s="19" t="n">
        <v>110.2</v>
      </c>
      <c r="D447" s="19" t="n">
        <v>0</v>
      </c>
      <c r="E447" s="19" t="n">
        <f aca="false">C447</f>
        <v>110.2</v>
      </c>
      <c r="F447" s="20" t="n">
        <f aca="false">E447*G447</f>
        <v>3812920</v>
      </c>
      <c r="G447" s="14" t="n">
        <v>34600</v>
      </c>
      <c r="H447" s="14" t="n">
        <v>0</v>
      </c>
      <c r="I447" s="14" t="n">
        <v>0</v>
      </c>
      <c r="J447" s="14" t="n">
        <v>0</v>
      </c>
      <c r="K447" s="14" t="n">
        <v>0</v>
      </c>
      <c r="L447" s="14" t="n">
        <v>0</v>
      </c>
      <c r="M447" s="14" t="n">
        <v>0</v>
      </c>
      <c r="N447" s="14" t="n">
        <v>0</v>
      </c>
      <c r="O447" s="14" t="n">
        <v>0</v>
      </c>
      <c r="P447" s="14" t="n">
        <v>0</v>
      </c>
      <c r="Q447" s="20" t="n">
        <f aca="false">F447</f>
        <v>3812920</v>
      </c>
      <c r="R447" s="14" t="n">
        <v>0</v>
      </c>
      <c r="S447" s="14" t="n">
        <v>34600</v>
      </c>
      <c r="T447" s="14" t="n">
        <v>25950</v>
      </c>
    </row>
    <row collapsed="false" customFormat="false" customHeight="false" hidden="false" ht="15" outlineLevel="0" r="448">
      <c r="A448" s="25" t="n">
        <v>187</v>
      </c>
      <c r="B448" s="23" t="s">
        <v>452</v>
      </c>
      <c r="C448" s="19" t="n">
        <v>134.4</v>
      </c>
      <c r="D448" s="19" t="n">
        <v>0</v>
      </c>
      <c r="E448" s="19" t="n">
        <f aca="false">C448</f>
        <v>134.4</v>
      </c>
      <c r="F448" s="20" t="n">
        <f aca="false">E448*G448</f>
        <v>4650240</v>
      </c>
      <c r="G448" s="14" t="n">
        <v>34600</v>
      </c>
      <c r="H448" s="14" t="n">
        <v>0</v>
      </c>
      <c r="I448" s="14" t="n">
        <v>0</v>
      </c>
      <c r="J448" s="14" t="n">
        <v>0</v>
      </c>
      <c r="K448" s="14" t="n">
        <v>0</v>
      </c>
      <c r="L448" s="14" t="n">
        <v>0</v>
      </c>
      <c r="M448" s="14" t="n">
        <v>0</v>
      </c>
      <c r="N448" s="14" t="n">
        <v>0</v>
      </c>
      <c r="O448" s="14" t="n">
        <v>0</v>
      </c>
      <c r="P448" s="14" t="n">
        <v>0</v>
      </c>
      <c r="Q448" s="20" t="n">
        <f aca="false">F448</f>
        <v>4650240</v>
      </c>
      <c r="R448" s="14" t="n">
        <v>0</v>
      </c>
      <c r="S448" s="14" t="n">
        <v>34600</v>
      </c>
      <c r="T448" s="14" t="n">
        <v>25950</v>
      </c>
    </row>
    <row collapsed="false" customFormat="false" customHeight="false" hidden="false" ht="15" outlineLevel="0" r="449">
      <c r="A449" s="25" t="n">
        <v>188</v>
      </c>
      <c r="B449" s="23" t="s">
        <v>453</v>
      </c>
      <c r="C449" s="19" t="n">
        <v>108.2</v>
      </c>
      <c r="D449" s="19" t="n">
        <v>0</v>
      </c>
      <c r="E449" s="19" t="n">
        <f aca="false">C449</f>
        <v>108.2</v>
      </c>
      <c r="F449" s="20" t="n">
        <f aca="false">E449*G449</f>
        <v>3743720</v>
      </c>
      <c r="G449" s="14" t="n">
        <v>34600</v>
      </c>
      <c r="H449" s="14" t="n">
        <v>0</v>
      </c>
      <c r="I449" s="14" t="n">
        <v>0</v>
      </c>
      <c r="J449" s="14" t="n">
        <v>0</v>
      </c>
      <c r="K449" s="14" t="n">
        <v>0</v>
      </c>
      <c r="L449" s="14" t="n">
        <v>0</v>
      </c>
      <c r="M449" s="14" t="n">
        <v>0</v>
      </c>
      <c r="N449" s="14" t="n">
        <v>0</v>
      </c>
      <c r="O449" s="14" t="n">
        <v>0</v>
      </c>
      <c r="P449" s="14" t="n">
        <v>0</v>
      </c>
      <c r="Q449" s="20" t="n">
        <f aca="false">F449</f>
        <v>3743720</v>
      </c>
      <c r="R449" s="14" t="n">
        <v>0</v>
      </c>
      <c r="S449" s="14" t="n">
        <v>34600</v>
      </c>
      <c r="T449" s="14" t="n">
        <v>25950</v>
      </c>
    </row>
    <row collapsed="false" customFormat="false" customHeight="false" hidden="false" ht="15" outlineLevel="0" r="450">
      <c r="A450" s="25" t="n">
        <v>189</v>
      </c>
      <c r="B450" s="23" t="s">
        <v>454</v>
      </c>
      <c r="C450" s="19" t="n">
        <v>92.1</v>
      </c>
      <c r="D450" s="19" t="n">
        <v>0</v>
      </c>
      <c r="E450" s="19" t="n">
        <f aca="false">C450</f>
        <v>92.1</v>
      </c>
      <c r="F450" s="20" t="n">
        <f aca="false">E450*G450</f>
        <v>3186660</v>
      </c>
      <c r="G450" s="14" t="n">
        <v>34600</v>
      </c>
      <c r="H450" s="14" t="n">
        <v>0</v>
      </c>
      <c r="I450" s="14" t="n">
        <v>0</v>
      </c>
      <c r="J450" s="14" t="n">
        <v>0</v>
      </c>
      <c r="K450" s="14" t="n">
        <v>0</v>
      </c>
      <c r="L450" s="14" t="n">
        <v>0</v>
      </c>
      <c r="M450" s="14" t="n">
        <v>0</v>
      </c>
      <c r="N450" s="14" t="n">
        <v>0</v>
      </c>
      <c r="O450" s="14" t="n">
        <v>0</v>
      </c>
      <c r="P450" s="14" t="n">
        <v>0</v>
      </c>
      <c r="Q450" s="20" t="n">
        <f aca="false">F450</f>
        <v>3186660</v>
      </c>
      <c r="R450" s="14" t="n">
        <v>0</v>
      </c>
      <c r="S450" s="14" t="n">
        <v>34600</v>
      </c>
      <c r="T450" s="14" t="n">
        <v>25950</v>
      </c>
    </row>
    <row collapsed="false" customFormat="false" customHeight="false" hidden="false" ht="15" outlineLevel="0" r="451">
      <c r="A451" s="25" t="n">
        <v>190</v>
      </c>
      <c r="B451" s="23" t="s">
        <v>455</v>
      </c>
      <c r="C451" s="19" t="n">
        <v>108.2</v>
      </c>
      <c r="D451" s="19" t="n">
        <v>0</v>
      </c>
      <c r="E451" s="19" t="n">
        <f aca="false">C451</f>
        <v>108.2</v>
      </c>
      <c r="F451" s="20" t="n">
        <f aca="false">E451*G451</f>
        <v>3743720</v>
      </c>
      <c r="G451" s="14" t="n">
        <v>34600</v>
      </c>
      <c r="H451" s="14" t="n">
        <v>0</v>
      </c>
      <c r="I451" s="14" t="n">
        <v>0</v>
      </c>
      <c r="J451" s="14" t="n">
        <v>0</v>
      </c>
      <c r="K451" s="14" t="n">
        <v>0</v>
      </c>
      <c r="L451" s="14" t="n">
        <v>0</v>
      </c>
      <c r="M451" s="14" t="n">
        <v>0</v>
      </c>
      <c r="N451" s="14" t="n">
        <v>0</v>
      </c>
      <c r="O451" s="14" t="n">
        <v>0</v>
      </c>
      <c r="P451" s="14" t="n">
        <v>0</v>
      </c>
      <c r="Q451" s="20" t="n">
        <f aca="false">F451</f>
        <v>3743720</v>
      </c>
      <c r="R451" s="14" t="n">
        <v>0</v>
      </c>
      <c r="S451" s="14" t="n">
        <v>34600</v>
      </c>
      <c r="T451" s="14" t="n">
        <v>25950</v>
      </c>
    </row>
    <row collapsed="false" customFormat="false" customHeight="false" hidden="false" ht="15" outlineLevel="0" r="452">
      <c r="A452" s="25" t="n">
        <v>191</v>
      </c>
      <c r="B452" s="23" t="s">
        <v>456</v>
      </c>
      <c r="C452" s="19" t="n">
        <v>108.2</v>
      </c>
      <c r="D452" s="19" t="n">
        <v>0</v>
      </c>
      <c r="E452" s="19" t="n">
        <f aca="false">C452</f>
        <v>108.2</v>
      </c>
      <c r="F452" s="20" t="n">
        <f aca="false">E452*G452</f>
        <v>3743720</v>
      </c>
      <c r="G452" s="14" t="n">
        <v>34600</v>
      </c>
      <c r="H452" s="14" t="n">
        <v>0</v>
      </c>
      <c r="I452" s="14" t="n">
        <v>0</v>
      </c>
      <c r="J452" s="14" t="n">
        <v>0</v>
      </c>
      <c r="K452" s="14" t="n">
        <v>0</v>
      </c>
      <c r="L452" s="14" t="n">
        <v>0</v>
      </c>
      <c r="M452" s="14" t="n">
        <v>0</v>
      </c>
      <c r="N452" s="14" t="n">
        <v>0</v>
      </c>
      <c r="O452" s="14" t="n">
        <v>0</v>
      </c>
      <c r="P452" s="14" t="n">
        <v>0</v>
      </c>
      <c r="Q452" s="20" t="n">
        <f aca="false">F452</f>
        <v>3743720</v>
      </c>
      <c r="R452" s="14" t="n">
        <v>0</v>
      </c>
      <c r="S452" s="14" t="n">
        <v>34600</v>
      </c>
      <c r="T452" s="14" t="n">
        <v>25950</v>
      </c>
    </row>
    <row collapsed="false" customFormat="false" customHeight="false" hidden="false" ht="15" outlineLevel="0" r="453">
      <c r="A453" s="25" t="n">
        <v>192</v>
      </c>
      <c r="B453" s="23" t="s">
        <v>457</v>
      </c>
      <c r="C453" s="19" t="n">
        <v>108.1</v>
      </c>
      <c r="D453" s="19" t="n">
        <v>0</v>
      </c>
      <c r="E453" s="19" t="n">
        <f aca="false">C453</f>
        <v>108.1</v>
      </c>
      <c r="F453" s="20" t="n">
        <f aca="false">E453*G453</f>
        <v>3740260</v>
      </c>
      <c r="G453" s="14" t="n">
        <v>34600</v>
      </c>
      <c r="H453" s="14" t="n">
        <v>0</v>
      </c>
      <c r="I453" s="14" t="n">
        <v>0</v>
      </c>
      <c r="J453" s="14" t="n">
        <v>0</v>
      </c>
      <c r="K453" s="14" t="n">
        <v>0</v>
      </c>
      <c r="L453" s="14" t="n">
        <v>0</v>
      </c>
      <c r="M453" s="14" t="n">
        <v>0</v>
      </c>
      <c r="N453" s="14" t="n">
        <v>0</v>
      </c>
      <c r="O453" s="14" t="n">
        <v>0</v>
      </c>
      <c r="P453" s="14" t="n">
        <v>0</v>
      </c>
      <c r="Q453" s="20" t="n">
        <f aca="false">F453</f>
        <v>3740260</v>
      </c>
      <c r="R453" s="14" t="n">
        <v>0</v>
      </c>
      <c r="S453" s="14" t="n">
        <v>34600</v>
      </c>
      <c r="T453" s="14" t="n">
        <v>25950</v>
      </c>
    </row>
    <row collapsed="false" customFormat="false" customHeight="false" hidden="false" ht="15" outlineLevel="0" r="454">
      <c r="A454" s="25" t="n">
        <v>193</v>
      </c>
      <c r="B454" s="23" t="s">
        <v>458</v>
      </c>
      <c r="C454" s="19" t="n">
        <v>498</v>
      </c>
      <c r="D454" s="19" t="n">
        <v>0</v>
      </c>
      <c r="E454" s="19" t="n">
        <f aca="false">C454</f>
        <v>498</v>
      </c>
      <c r="F454" s="20" t="n">
        <f aca="false">E454*G454</f>
        <v>17230800</v>
      </c>
      <c r="G454" s="14" t="n">
        <v>34600</v>
      </c>
      <c r="H454" s="14" t="n">
        <v>0</v>
      </c>
      <c r="I454" s="14" t="n">
        <v>0</v>
      </c>
      <c r="J454" s="14" t="n">
        <v>0</v>
      </c>
      <c r="K454" s="14" t="n">
        <v>0</v>
      </c>
      <c r="L454" s="14" t="n">
        <v>0</v>
      </c>
      <c r="M454" s="14" t="n">
        <v>0</v>
      </c>
      <c r="N454" s="14" t="n">
        <v>0</v>
      </c>
      <c r="O454" s="14" t="n">
        <v>0</v>
      </c>
      <c r="P454" s="14" t="n">
        <v>0</v>
      </c>
      <c r="Q454" s="20" t="n">
        <f aca="false">F454</f>
        <v>17230800</v>
      </c>
      <c r="R454" s="14" t="n">
        <v>0</v>
      </c>
      <c r="S454" s="14" t="n">
        <v>34600</v>
      </c>
      <c r="T454" s="14" t="n">
        <v>25950</v>
      </c>
    </row>
    <row collapsed="false" customFormat="false" customHeight="false" hidden="false" ht="15" outlineLevel="0" r="455">
      <c r="A455" s="25" t="n">
        <v>194</v>
      </c>
      <c r="B455" s="23" t="s">
        <v>459</v>
      </c>
      <c r="C455" s="19" t="n">
        <v>492.4</v>
      </c>
      <c r="D455" s="19" t="n">
        <v>336.3</v>
      </c>
      <c r="E455" s="19" t="n">
        <f aca="false">C455</f>
        <v>492.4</v>
      </c>
      <c r="F455" s="20" t="n">
        <f aca="false">E455*G455</f>
        <v>17037040</v>
      </c>
      <c r="G455" s="14" t="n">
        <v>34600</v>
      </c>
      <c r="H455" s="14" t="n">
        <v>0</v>
      </c>
      <c r="I455" s="14" t="n">
        <v>0</v>
      </c>
      <c r="J455" s="14" t="n">
        <v>0</v>
      </c>
      <c r="K455" s="14" t="n">
        <v>0</v>
      </c>
      <c r="L455" s="14" t="n">
        <v>0</v>
      </c>
      <c r="M455" s="14" t="n">
        <v>0</v>
      </c>
      <c r="N455" s="14" t="n">
        <v>0</v>
      </c>
      <c r="O455" s="14" t="n">
        <v>0</v>
      </c>
      <c r="P455" s="14" t="n">
        <v>0</v>
      </c>
      <c r="Q455" s="20" t="n">
        <f aca="false">F455</f>
        <v>17037040</v>
      </c>
      <c r="R455" s="14" t="n">
        <v>0</v>
      </c>
      <c r="S455" s="14" t="n">
        <v>34600</v>
      </c>
      <c r="T455" s="14" t="n">
        <v>25950</v>
      </c>
    </row>
    <row collapsed="false" customFormat="false" customHeight="false" hidden="false" ht="15" outlineLevel="0" r="456">
      <c r="A456" s="25" t="n">
        <v>195</v>
      </c>
      <c r="B456" s="23" t="s">
        <v>460</v>
      </c>
      <c r="C456" s="19" t="n">
        <v>495.9</v>
      </c>
      <c r="D456" s="19" t="n">
        <v>89.4</v>
      </c>
      <c r="E456" s="19" t="n">
        <f aca="false">C456</f>
        <v>495.9</v>
      </c>
      <c r="F456" s="20" t="n">
        <f aca="false">E456*G456</f>
        <v>17158140</v>
      </c>
      <c r="G456" s="14" t="n">
        <v>34600</v>
      </c>
      <c r="H456" s="14" t="n">
        <v>0</v>
      </c>
      <c r="I456" s="14" t="n">
        <v>0</v>
      </c>
      <c r="J456" s="14" t="n">
        <v>0</v>
      </c>
      <c r="K456" s="14" t="n">
        <v>0</v>
      </c>
      <c r="L456" s="14" t="n">
        <v>0</v>
      </c>
      <c r="M456" s="14" t="n">
        <v>0</v>
      </c>
      <c r="N456" s="14" t="n">
        <v>0</v>
      </c>
      <c r="O456" s="14" t="n">
        <v>0</v>
      </c>
      <c r="P456" s="14" t="n">
        <v>0</v>
      </c>
      <c r="Q456" s="20" t="n">
        <f aca="false">F456</f>
        <v>17158140</v>
      </c>
      <c r="R456" s="14" t="n">
        <v>0</v>
      </c>
      <c r="S456" s="14" t="n">
        <v>34600</v>
      </c>
      <c r="T456" s="14" t="n">
        <v>25950</v>
      </c>
    </row>
    <row collapsed="false" customFormat="true" customHeight="true" hidden="false" ht="15" outlineLevel="0" r="457" s="15">
      <c r="A457" s="16" t="s">
        <v>461</v>
      </c>
      <c r="B457" s="16"/>
      <c r="C457" s="12" t="n">
        <f aca="false">SUM(C458:C477)</f>
        <v>3107.8</v>
      </c>
      <c r="D457" s="12" t="n">
        <f aca="false">SUM(D458:D477)</f>
        <v>0</v>
      </c>
      <c r="E457" s="12" t="n">
        <f aca="false">C457</f>
        <v>3107.8</v>
      </c>
      <c r="F457" s="13" t="n">
        <f aca="false">SUM(F458:F477)</f>
        <v>107529880</v>
      </c>
      <c r="G457" s="14" t="n">
        <v>34600</v>
      </c>
      <c r="H457" s="14" t="n">
        <v>0</v>
      </c>
      <c r="I457" s="14" t="n">
        <v>0</v>
      </c>
      <c r="J457" s="14" t="n">
        <v>0</v>
      </c>
      <c r="K457" s="14" t="n">
        <v>0</v>
      </c>
      <c r="L457" s="14" t="n">
        <v>0</v>
      </c>
      <c r="M457" s="14" t="n">
        <v>0</v>
      </c>
      <c r="N457" s="14" t="n">
        <v>0</v>
      </c>
      <c r="O457" s="14" t="n">
        <v>0</v>
      </c>
      <c r="P457" s="14" t="n">
        <v>0</v>
      </c>
      <c r="Q457" s="13" t="n">
        <f aca="false">F457</f>
        <v>107529880</v>
      </c>
      <c r="R457" s="14" t="n">
        <v>0</v>
      </c>
      <c r="S457" s="14" t="n">
        <v>34600</v>
      </c>
      <c r="T457" s="14" t="n">
        <v>25950</v>
      </c>
    </row>
    <row collapsed="false" customFormat="false" customHeight="false" hidden="false" ht="15" outlineLevel="0" r="458">
      <c r="A458" s="25" t="n">
        <v>196</v>
      </c>
      <c r="B458" s="23" t="s">
        <v>462</v>
      </c>
      <c r="C458" s="19" t="n">
        <v>154</v>
      </c>
      <c r="D458" s="19" t="n">
        <v>0</v>
      </c>
      <c r="E458" s="19" t="n">
        <f aca="false">C458</f>
        <v>154</v>
      </c>
      <c r="F458" s="20" t="n">
        <f aca="false">E458*G458</f>
        <v>5328400</v>
      </c>
      <c r="G458" s="14" t="n">
        <v>34600</v>
      </c>
      <c r="H458" s="14" t="n">
        <v>0</v>
      </c>
      <c r="I458" s="14" t="n">
        <v>0</v>
      </c>
      <c r="J458" s="14" t="n">
        <v>0</v>
      </c>
      <c r="K458" s="14" t="n">
        <v>0</v>
      </c>
      <c r="L458" s="14" t="n">
        <v>0</v>
      </c>
      <c r="M458" s="14" t="n">
        <v>0</v>
      </c>
      <c r="N458" s="14" t="n">
        <v>0</v>
      </c>
      <c r="O458" s="14" t="n">
        <v>0</v>
      </c>
      <c r="P458" s="14" t="n">
        <v>0</v>
      </c>
      <c r="Q458" s="20" t="n">
        <f aca="false">F458</f>
        <v>5328400</v>
      </c>
      <c r="R458" s="14" t="n">
        <v>0</v>
      </c>
      <c r="S458" s="14" t="n">
        <v>34600</v>
      </c>
      <c r="T458" s="14" t="n">
        <v>25950</v>
      </c>
    </row>
    <row collapsed="false" customFormat="false" customHeight="false" hidden="false" ht="15" outlineLevel="0" r="459">
      <c r="A459" s="25" t="n">
        <v>197</v>
      </c>
      <c r="B459" s="23" t="s">
        <v>463</v>
      </c>
      <c r="C459" s="19" t="n">
        <v>154</v>
      </c>
      <c r="D459" s="19" t="n">
        <v>0</v>
      </c>
      <c r="E459" s="19" t="n">
        <f aca="false">C459</f>
        <v>154</v>
      </c>
      <c r="F459" s="20" t="n">
        <f aca="false">E459*G459</f>
        <v>5328400</v>
      </c>
      <c r="G459" s="14" t="n">
        <v>34600</v>
      </c>
      <c r="H459" s="14" t="n">
        <v>0</v>
      </c>
      <c r="I459" s="14" t="n">
        <v>0</v>
      </c>
      <c r="J459" s="14" t="n">
        <v>0</v>
      </c>
      <c r="K459" s="14" t="n">
        <v>0</v>
      </c>
      <c r="L459" s="14" t="n">
        <v>0</v>
      </c>
      <c r="M459" s="14" t="n">
        <v>0</v>
      </c>
      <c r="N459" s="14" t="n">
        <v>0</v>
      </c>
      <c r="O459" s="14" t="n">
        <v>0</v>
      </c>
      <c r="P459" s="14" t="n">
        <v>0</v>
      </c>
      <c r="Q459" s="20" t="n">
        <f aca="false">F459</f>
        <v>5328400</v>
      </c>
      <c r="R459" s="14" t="n">
        <v>0</v>
      </c>
      <c r="S459" s="14" t="n">
        <v>34600</v>
      </c>
      <c r="T459" s="14" t="n">
        <v>25950</v>
      </c>
    </row>
    <row collapsed="false" customFormat="false" customHeight="false" hidden="false" ht="15" outlineLevel="0" r="460">
      <c r="A460" s="25" t="n">
        <v>198</v>
      </c>
      <c r="B460" s="23" t="s">
        <v>464</v>
      </c>
      <c r="C460" s="19" t="n">
        <v>29.8</v>
      </c>
      <c r="D460" s="19" t="n">
        <v>0</v>
      </c>
      <c r="E460" s="19" t="n">
        <f aca="false">C460</f>
        <v>29.8</v>
      </c>
      <c r="F460" s="20" t="n">
        <f aca="false">E460*G460</f>
        <v>1031080</v>
      </c>
      <c r="G460" s="14" t="n">
        <v>34600</v>
      </c>
      <c r="H460" s="14" t="n">
        <v>0</v>
      </c>
      <c r="I460" s="14" t="n">
        <v>0</v>
      </c>
      <c r="J460" s="14" t="n">
        <v>0</v>
      </c>
      <c r="K460" s="14" t="n">
        <v>0</v>
      </c>
      <c r="L460" s="14" t="n">
        <v>0</v>
      </c>
      <c r="M460" s="14" t="n">
        <v>0</v>
      </c>
      <c r="N460" s="14" t="n">
        <v>0</v>
      </c>
      <c r="O460" s="14" t="n">
        <v>0</v>
      </c>
      <c r="P460" s="14" t="n">
        <v>0</v>
      </c>
      <c r="Q460" s="20" t="n">
        <f aca="false">F460</f>
        <v>1031080</v>
      </c>
      <c r="R460" s="14" t="n">
        <v>0</v>
      </c>
      <c r="S460" s="14" t="n">
        <v>34600</v>
      </c>
      <c r="T460" s="14" t="n">
        <v>25950</v>
      </c>
    </row>
    <row collapsed="false" customFormat="false" customHeight="false" hidden="false" ht="15" outlineLevel="0" r="461">
      <c r="A461" s="25" t="n">
        <v>199</v>
      </c>
      <c r="B461" s="23" t="s">
        <v>465</v>
      </c>
      <c r="C461" s="19" t="n">
        <v>229</v>
      </c>
      <c r="D461" s="19" t="n">
        <v>0</v>
      </c>
      <c r="E461" s="19" t="n">
        <f aca="false">C461</f>
        <v>229</v>
      </c>
      <c r="F461" s="20" t="n">
        <f aca="false">E461*G461</f>
        <v>7923400</v>
      </c>
      <c r="G461" s="14" t="n">
        <v>34600</v>
      </c>
      <c r="H461" s="14" t="n">
        <v>0</v>
      </c>
      <c r="I461" s="14" t="n">
        <v>0</v>
      </c>
      <c r="J461" s="14" t="n">
        <v>0</v>
      </c>
      <c r="K461" s="14" t="n">
        <v>0</v>
      </c>
      <c r="L461" s="14" t="n">
        <v>0</v>
      </c>
      <c r="M461" s="14" t="n">
        <v>0</v>
      </c>
      <c r="N461" s="14" t="n">
        <v>0</v>
      </c>
      <c r="O461" s="14" t="n">
        <v>0</v>
      </c>
      <c r="P461" s="14" t="n">
        <v>0</v>
      </c>
      <c r="Q461" s="20" t="n">
        <f aca="false">F461</f>
        <v>7923400</v>
      </c>
      <c r="R461" s="14" t="n">
        <v>0</v>
      </c>
      <c r="S461" s="14" t="n">
        <v>34600</v>
      </c>
      <c r="T461" s="14" t="n">
        <v>25950</v>
      </c>
    </row>
    <row collapsed="false" customFormat="false" customHeight="false" hidden="false" ht="15" outlineLevel="0" r="462">
      <c r="A462" s="25" t="n">
        <v>200</v>
      </c>
      <c r="B462" s="23" t="s">
        <v>466</v>
      </c>
      <c r="C462" s="19" t="n">
        <v>92.4</v>
      </c>
      <c r="D462" s="19" t="n">
        <v>0</v>
      </c>
      <c r="E462" s="19" t="n">
        <f aca="false">C462</f>
        <v>92.4</v>
      </c>
      <c r="F462" s="20" t="n">
        <f aca="false">E462*G462</f>
        <v>3197040</v>
      </c>
      <c r="G462" s="14" t="n">
        <v>34600</v>
      </c>
      <c r="H462" s="14" t="n">
        <v>0</v>
      </c>
      <c r="I462" s="14" t="n">
        <v>0</v>
      </c>
      <c r="J462" s="14" t="n">
        <v>0</v>
      </c>
      <c r="K462" s="14" t="n">
        <v>0</v>
      </c>
      <c r="L462" s="14" t="n">
        <v>0</v>
      </c>
      <c r="M462" s="14" t="n">
        <v>0</v>
      </c>
      <c r="N462" s="14" t="n">
        <v>0</v>
      </c>
      <c r="O462" s="14" t="n">
        <v>0</v>
      </c>
      <c r="P462" s="14" t="n">
        <v>0</v>
      </c>
      <c r="Q462" s="20" t="n">
        <f aca="false">F462</f>
        <v>3197040</v>
      </c>
      <c r="R462" s="14" t="n">
        <v>0</v>
      </c>
      <c r="S462" s="14" t="n">
        <v>34600</v>
      </c>
      <c r="T462" s="14" t="n">
        <v>25950</v>
      </c>
    </row>
    <row collapsed="false" customFormat="false" customHeight="false" hidden="false" ht="14.9" outlineLevel="0" r="463">
      <c r="A463" s="25" t="n">
        <v>201</v>
      </c>
      <c r="B463" s="23" t="s">
        <v>467</v>
      </c>
      <c r="C463" s="19" t="n">
        <v>127.2</v>
      </c>
      <c r="D463" s="19" t="n">
        <v>0</v>
      </c>
      <c r="E463" s="19" t="n">
        <f aca="false">C463</f>
        <v>127.2</v>
      </c>
      <c r="F463" s="20" t="n">
        <f aca="false">E463*G463</f>
        <v>4401120</v>
      </c>
      <c r="G463" s="14" t="n">
        <v>34600</v>
      </c>
      <c r="H463" s="14" t="n">
        <v>0</v>
      </c>
      <c r="I463" s="14" t="n">
        <v>0</v>
      </c>
      <c r="J463" s="14" t="n">
        <v>0</v>
      </c>
      <c r="K463" s="14" t="n">
        <v>0</v>
      </c>
      <c r="L463" s="14" t="n">
        <v>0</v>
      </c>
      <c r="M463" s="14" t="n">
        <v>0</v>
      </c>
      <c r="N463" s="14" t="n">
        <v>0</v>
      </c>
      <c r="O463" s="14" t="n">
        <v>0</v>
      </c>
      <c r="P463" s="14" t="n">
        <v>0</v>
      </c>
      <c r="Q463" s="20" t="n">
        <f aca="false">F463</f>
        <v>4401120</v>
      </c>
      <c r="R463" s="14" t="n">
        <v>0</v>
      </c>
      <c r="S463" s="14" t="n">
        <v>34600</v>
      </c>
      <c r="T463" s="14" t="n">
        <v>25950</v>
      </c>
    </row>
    <row collapsed="false" customFormat="false" customHeight="false" hidden="false" ht="15" outlineLevel="0" r="464">
      <c r="A464" s="25" t="n">
        <v>202</v>
      </c>
      <c r="B464" s="23" t="s">
        <v>468</v>
      </c>
      <c r="C464" s="19" t="n">
        <v>186.3</v>
      </c>
      <c r="D464" s="19" t="n">
        <v>0</v>
      </c>
      <c r="E464" s="19" t="n">
        <f aca="false">C464</f>
        <v>186.3</v>
      </c>
      <c r="F464" s="20" t="n">
        <f aca="false">E464*G464</f>
        <v>6445980</v>
      </c>
      <c r="G464" s="14" t="n">
        <v>34600</v>
      </c>
      <c r="H464" s="14" t="n">
        <v>0</v>
      </c>
      <c r="I464" s="14" t="n">
        <v>0</v>
      </c>
      <c r="J464" s="14" t="n">
        <v>0</v>
      </c>
      <c r="K464" s="14" t="n">
        <v>0</v>
      </c>
      <c r="L464" s="14" t="n">
        <v>0</v>
      </c>
      <c r="M464" s="14" t="n">
        <v>0</v>
      </c>
      <c r="N464" s="14" t="n">
        <v>0</v>
      </c>
      <c r="O464" s="14" t="n">
        <v>0</v>
      </c>
      <c r="P464" s="14" t="n">
        <v>0</v>
      </c>
      <c r="Q464" s="20" t="n">
        <f aca="false">F464</f>
        <v>6445980</v>
      </c>
      <c r="R464" s="14" t="n">
        <v>0</v>
      </c>
      <c r="S464" s="14" t="n">
        <v>34600</v>
      </c>
      <c r="T464" s="14" t="n">
        <v>25950</v>
      </c>
    </row>
    <row collapsed="false" customFormat="false" customHeight="false" hidden="false" ht="15" outlineLevel="0" r="465">
      <c r="A465" s="25" t="n">
        <v>203</v>
      </c>
      <c r="B465" s="23" t="s">
        <v>469</v>
      </c>
      <c r="C465" s="19" t="n">
        <v>331</v>
      </c>
      <c r="D465" s="19" t="n">
        <v>0</v>
      </c>
      <c r="E465" s="19" t="n">
        <f aca="false">C465</f>
        <v>331</v>
      </c>
      <c r="F465" s="20" t="n">
        <f aca="false">E465*G465</f>
        <v>11452600</v>
      </c>
      <c r="G465" s="14" t="n">
        <v>34600</v>
      </c>
      <c r="H465" s="14" t="n">
        <v>0</v>
      </c>
      <c r="I465" s="14" t="n">
        <v>0</v>
      </c>
      <c r="J465" s="14" t="n">
        <v>0</v>
      </c>
      <c r="K465" s="14" t="n">
        <v>0</v>
      </c>
      <c r="L465" s="14" t="n">
        <v>0</v>
      </c>
      <c r="M465" s="14" t="n">
        <v>0</v>
      </c>
      <c r="N465" s="14" t="n">
        <v>0</v>
      </c>
      <c r="O465" s="14" t="n">
        <v>0</v>
      </c>
      <c r="P465" s="14" t="n">
        <v>0</v>
      </c>
      <c r="Q465" s="20" t="n">
        <f aca="false">F465</f>
        <v>11452600</v>
      </c>
      <c r="R465" s="14" t="n">
        <v>0</v>
      </c>
      <c r="S465" s="14" t="n">
        <v>34600</v>
      </c>
      <c r="T465" s="14" t="n">
        <v>25950</v>
      </c>
    </row>
    <row collapsed="false" customFormat="false" customHeight="false" hidden="false" ht="15" outlineLevel="0" r="466">
      <c r="A466" s="25" t="n">
        <v>204</v>
      </c>
      <c r="B466" s="23" t="s">
        <v>470</v>
      </c>
      <c r="C466" s="19" t="n">
        <v>93.6</v>
      </c>
      <c r="D466" s="19" t="n">
        <v>0</v>
      </c>
      <c r="E466" s="19" t="n">
        <f aca="false">C466</f>
        <v>93.6</v>
      </c>
      <c r="F466" s="20" t="n">
        <f aca="false">E466*G466</f>
        <v>3238560</v>
      </c>
      <c r="G466" s="14" t="n">
        <v>34600</v>
      </c>
      <c r="H466" s="14" t="n">
        <v>0</v>
      </c>
      <c r="I466" s="14" t="n">
        <v>0</v>
      </c>
      <c r="J466" s="14" t="n">
        <v>0</v>
      </c>
      <c r="K466" s="14" t="n">
        <v>0</v>
      </c>
      <c r="L466" s="14" t="n">
        <v>0</v>
      </c>
      <c r="M466" s="14" t="n">
        <v>0</v>
      </c>
      <c r="N466" s="14" t="n">
        <v>0</v>
      </c>
      <c r="O466" s="14" t="n">
        <v>0</v>
      </c>
      <c r="P466" s="14" t="n">
        <v>0</v>
      </c>
      <c r="Q466" s="20" t="n">
        <f aca="false">F466</f>
        <v>3238560</v>
      </c>
      <c r="R466" s="14" t="n">
        <v>0</v>
      </c>
      <c r="S466" s="14" t="n">
        <v>34600</v>
      </c>
      <c r="T466" s="14" t="n">
        <v>25950</v>
      </c>
    </row>
    <row collapsed="false" customFormat="false" customHeight="false" hidden="false" ht="15" outlineLevel="0" r="467">
      <c r="A467" s="25" t="n">
        <v>205</v>
      </c>
      <c r="B467" s="23" t="s">
        <v>471</v>
      </c>
      <c r="C467" s="19" t="n">
        <v>155.3</v>
      </c>
      <c r="D467" s="19" t="n">
        <v>0</v>
      </c>
      <c r="E467" s="19" t="n">
        <f aca="false">C467</f>
        <v>155.3</v>
      </c>
      <c r="F467" s="20" t="n">
        <f aca="false">E467*G467</f>
        <v>5373380</v>
      </c>
      <c r="G467" s="14" t="n">
        <v>34600</v>
      </c>
      <c r="H467" s="14" t="n">
        <v>0</v>
      </c>
      <c r="I467" s="14" t="n">
        <v>0</v>
      </c>
      <c r="J467" s="14" t="n">
        <v>0</v>
      </c>
      <c r="K467" s="14" t="n">
        <v>0</v>
      </c>
      <c r="L467" s="14" t="n">
        <v>0</v>
      </c>
      <c r="M467" s="14" t="n">
        <v>0</v>
      </c>
      <c r="N467" s="14" t="n">
        <v>0</v>
      </c>
      <c r="O467" s="14" t="n">
        <v>0</v>
      </c>
      <c r="P467" s="14" t="n">
        <v>0</v>
      </c>
      <c r="Q467" s="20" t="n">
        <f aca="false">F467</f>
        <v>5373380</v>
      </c>
      <c r="R467" s="14" t="n">
        <v>0</v>
      </c>
      <c r="S467" s="14" t="n">
        <v>34600</v>
      </c>
      <c r="T467" s="14" t="n">
        <v>25950</v>
      </c>
    </row>
    <row collapsed="false" customFormat="false" customHeight="false" hidden="false" ht="15" outlineLevel="0" r="468">
      <c r="A468" s="25" t="n">
        <v>206</v>
      </c>
      <c r="B468" s="23" t="s">
        <v>472</v>
      </c>
      <c r="C468" s="19" t="n">
        <v>75</v>
      </c>
      <c r="D468" s="19" t="n">
        <v>0</v>
      </c>
      <c r="E468" s="19" t="n">
        <f aca="false">C468</f>
        <v>75</v>
      </c>
      <c r="F468" s="20" t="n">
        <f aca="false">E468*G468</f>
        <v>2595000</v>
      </c>
      <c r="G468" s="14" t="n">
        <v>34600</v>
      </c>
      <c r="H468" s="14" t="n">
        <v>0</v>
      </c>
      <c r="I468" s="14" t="n">
        <v>0</v>
      </c>
      <c r="J468" s="14" t="n">
        <v>0</v>
      </c>
      <c r="K468" s="14" t="n">
        <v>0</v>
      </c>
      <c r="L468" s="14" t="n">
        <v>0</v>
      </c>
      <c r="M468" s="14" t="n">
        <v>0</v>
      </c>
      <c r="N468" s="14" t="n">
        <v>0</v>
      </c>
      <c r="O468" s="14" t="n">
        <v>0</v>
      </c>
      <c r="P468" s="14" t="n">
        <v>0</v>
      </c>
      <c r="Q468" s="20" t="n">
        <f aca="false">F468</f>
        <v>2595000</v>
      </c>
      <c r="R468" s="14" t="n">
        <v>0</v>
      </c>
      <c r="S468" s="14" t="n">
        <v>34600</v>
      </c>
      <c r="T468" s="14" t="n">
        <v>25950</v>
      </c>
    </row>
    <row collapsed="false" customFormat="false" customHeight="false" hidden="false" ht="15" outlineLevel="0" r="469">
      <c r="A469" s="25" t="n">
        <v>207</v>
      </c>
      <c r="B469" s="23" t="s">
        <v>473</v>
      </c>
      <c r="C469" s="19" t="n">
        <v>189.4</v>
      </c>
      <c r="D469" s="19" t="n">
        <v>0</v>
      </c>
      <c r="E469" s="19" t="n">
        <f aca="false">C469</f>
        <v>189.4</v>
      </c>
      <c r="F469" s="20" t="n">
        <f aca="false">E469*G469</f>
        <v>6553240</v>
      </c>
      <c r="G469" s="14" t="n">
        <v>34600</v>
      </c>
      <c r="H469" s="14" t="n">
        <v>0</v>
      </c>
      <c r="I469" s="14" t="n">
        <v>0</v>
      </c>
      <c r="J469" s="14" t="n">
        <v>0</v>
      </c>
      <c r="K469" s="14" t="n">
        <v>0</v>
      </c>
      <c r="L469" s="14" t="n">
        <v>0</v>
      </c>
      <c r="M469" s="14" t="n">
        <v>0</v>
      </c>
      <c r="N469" s="14" t="n">
        <v>0</v>
      </c>
      <c r="O469" s="14" t="n">
        <v>0</v>
      </c>
      <c r="P469" s="14" t="n">
        <v>0</v>
      </c>
      <c r="Q469" s="20" t="n">
        <f aca="false">F469</f>
        <v>6553240</v>
      </c>
      <c r="R469" s="14" t="n">
        <v>0</v>
      </c>
      <c r="S469" s="14" t="n">
        <v>34600</v>
      </c>
      <c r="T469" s="14" t="n">
        <v>25950</v>
      </c>
    </row>
    <row collapsed="false" customFormat="false" customHeight="false" hidden="false" ht="15" outlineLevel="0" r="470">
      <c r="A470" s="25" t="n">
        <v>208</v>
      </c>
      <c r="B470" s="23" t="s">
        <v>474</v>
      </c>
      <c r="C470" s="19" t="n">
        <v>270.9</v>
      </c>
      <c r="D470" s="19" t="n">
        <v>0</v>
      </c>
      <c r="E470" s="19" t="n">
        <f aca="false">C470</f>
        <v>270.9</v>
      </c>
      <c r="F470" s="20" t="n">
        <f aca="false">E470*G470</f>
        <v>9373140</v>
      </c>
      <c r="G470" s="14" t="n">
        <v>34600</v>
      </c>
      <c r="H470" s="14" t="n">
        <v>0</v>
      </c>
      <c r="I470" s="14" t="n">
        <v>0</v>
      </c>
      <c r="J470" s="14" t="n">
        <v>0</v>
      </c>
      <c r="K470" s="14" t="n">
        <v>0</v>
      </c>
      <c r="L470" s="14" t="n">
        <v>0</v>
      </c>
      <c r="M470" s="14" t="n">
        <v>0</v>
      </c>
      <c r="N470" s="14" t="n">
        <v>0</v>
      </c>
      <c r="O470" s="14" t="n">
        <v>0</v>
      </c>
      <c r="P470" s="14" t="n">
        <v>0</v>
      </c>
      <c r="Q470" s="20" t="n">
        <f aca="false">F470</f>
        <v>9373140</v>
      </c>
      <c r="R470" s="14" t="n">
        <v>0</v>
      </c>
      <c r="S470" s="14" t="n">
        <v>34600</v>
      </c>
      <c r="T470" s="14" t="n">
        <v>25950</v>
      </c>
    </row>
    <row collapsed="false" customFormat="false" customHeight="false" hidden="false" ht="15" outlineLevel="0" r="471">
      <c r="A471" s="25" t="n">
        <v>209</v>
      </c>
      <c r="B471" s="23" t="s">
        <v>475</v>
      </c>
      <c r="C471" s="19" t="n">
        <v>244.3</v>
      </c>
      <c r="D471" s="19" t="n">
        <v>0</v>
      </c>
      <c r="E471" s="19" t="n">
        <f aca="false">C471</f>
        <v>244.3</v>
      </c>
      <c r="F471" s="20" t="n">
        <f aca="false">E471*G471</f>
        <v>8452780</v>
      </c>
      <c r="G471" s="14" t="n">
        <v>34600</v>
      </c>
      <c r="H471" s="14" t="n">
        <v>0</v>
      </c>
      <c r="I471" s="14" t="n">
        <v>0</v>
      </c>
      <c r="J471" s="14" t="n">
        <v>0</v>
      </c>
      <c r="K471" s="14" t="n">
        <v>0</v>
      </c>
      <c r="L471" s="14" t="n">
        <v>0</v>
      </c>
      <c r="M471" s="14" t="n">
        <v>0</v>
      </c>
      <c r="N471" s="14" t="n">
        <v>0</v>
      </c>
      <c r="O471" s="14" t="n">
        <v>0</v>
      </c>
      <c r="P471" s="14" t="n">
        <v>0</v>
      </c>
      <c r="Q471" s="20" t="n">
        <f aca="false">F471</f>
        <v>8452780</v>
      </c>
      <c r="R471" s="14" t="n">
        <v>0</v>
      </c>
      <c r="S471" s="14" t="n">
        <v>34600</v>
      </c>
      <c r="T471" s="14" t="n">
        <v>25950</v>
      </c>
    </row>
    <row collapsed="false" customFormat="false" customHeight="false" hidden="false" ht="15" outlineLevel="0" r="472">
      <c r="A472" s="25" t="n">
        <v>210</v>
      </c>
      <c r="B472" s="23" t="s">
        <v>476</v>
      </c>
      <c r="C472" s="19" t="n">
        <v>92.4</v>
      </c>
      <c r="D472" s="19" t="n">
        <v>0</v>
      </c>
      <c r="E472" s="19" t="n">
        <f aca="false">C472</f>
        <v>92.4</v>
      </c>
      <c r="F472" s="20" t="n">
        <f aca="false">E472*G472</f>
        <v>3197040</v>
      </c>
      <c r="G472" s="14" t="n">
        <v>34600</v>
      </c>
      <c r="H472" s="14" t="n">
        <v>0</v>
      </c>
      <c r="I472" s="14" t="n">
        <v>0</v>
      </c>
      <c r="J472" s="14" t="n">
        <v>0</v>
      </c>
      <c r="K472" s="14" t="n">
        <v>0</v>
      </c>
      <c r="L472" s="14" t="n">
        <v>0</v>
      </c>
      <c r="M472" s="14" t="n">
        <v>0</v>
      </c>
      <c r="N472" s="14" t="n">
        <v>0</v>
      </c>
      <c r="O472" s="14" t="n">
        <v>0</v>
      </c>
      <c r="P472" s="14" t="n">
        <v>0</v>
      </c>
      <c r="Q472" s="20" t="n">
        <f aca="false">F472</f>
        <v>3197040</v>
      </c>
      <c r="R472" s="14" t="n">
        <v>0</v>
      </c>
      <c r="S472" s="14" t="n">
        <v>34600</v>
      </c>
      <c r="T472" s="14" t="n">
        <v>25950</v>
      </c>
    </row>
    <row collapsed="false" customFormat="false" customHeight="false" hidden="false" ht="15" outlineLevel="0" r="473">
      <c r="A473" s="25" t="n">
        <v>211</v>
      </c>
      <c r="B473" s="23" t="s">
        <v>477</v>
      </c>
      <c r="C473" s="19" t="n">
        <v>184.8</v>
      </c>
      <c r="D473" s="19" t="n">
        <v>0</v>
      </c>
      <c r="E473" s="19" t="n">
        <f aca="false">C473</f>
        <v>184.8</v>
      </c>
      <c r="F473" s="20" t="n">
        <f aca="false">E473*G473</f>
        <v>6394080</v>
      </c>
      <c r="G473" s="14" t="n">
        <v>34600</v>
      </c>
      <c r="H473" s="14" t="n">
        <v>0</v>
      </c>
      <c r="I473" s="14" t="n">
        <v>0</v>
      </c>
      <c r="J473" s="14" t="n">
        <v>0</v>
      </c>
      <c r="K473" s="14" t="n">
        <v>0</v>
      </c>
      <c r="L473" s="14" t="n">
        <v>0</v>
      </c>
      <c r="M473" s="14" t="n">
        <v>0</v>
      </c>
      <c r="N473" s="14" t="n">
        <v>0</v>
      </c>
      <c r="O473" s="14" t="n">
        <v>0</v>
      </c>
      <c r="P473" s="14" t="n">
        <v>0</v>
      </c>
      <c r="Q473" s="20" t="n">
        <f aca="false">F473</f>
        <v>6394080</v>
      </c>
      <c r="R473" s="14" t="n">
        <v>0</v>
      </c>
      <c r="S473" s="14" t="n">
        <v>34600</v>
      </c>
      <c r="T473" s="14" t="n">
        <v>25950</v>
      </c>
    </row>
    <row collapsed="false" customFormat="false" customHeight="false" hidden="false" ht="15" outlineLevel="0" r="474">
      <c r="A474" s="25" t="n">
        <v>212</v>
      </c>
      <c r="B474" s="23" t="s">
        <v>478</v>
      </c>
      <c r="C474" s="19" t="n">
        <v>43.3</v>
      </c>
      <c r="D474" s="19" t="n">
        <v>0</v>
      </c>
      <c r="E474" s="19" t="n">
        <f aca="false">C474</f>
        <v>43.3</v>
      </c>
      <c r="F474" s="20" t="n">
        <f aca="false">E474*G474</f>
        <v>1498180</v>
      </c>
      <c r="G474" s="14" t="n">
        <v>34600</v>
      </c>
      <c r="H474" s="14" t="n">
        <v>0</v>
      </c>
      <c r="I474" s="14" t="n">
        <v>0</v>
      </c>
      <c r="J474" s="14" t="n">
        <v>0</v>
      </c>
      <c r="K474" s="14" t="n">
        <v>0</v>
      </c>
      <c r="L474" s="14" t="n">
        <v>0</v>
      </c>
      <c r="M474" s="14" t="n">
        <v>0</v>
      </c>
      <c r="N474" s="14" t="n">
        <v>0</v>
      </c>
      <c r="O474" s="14" t="n">
        <v>0</v>
      </c>
      <c r="P474" s="14" t="n">
        <v>0</v>
      </c>
      <c r="Q474" s="20" t="n">
        <f aca="false">F474</f>
        <v>1498180</v>
      </c>
      <c r="R474" s="14" t="n">
        <v>0</v>
      </c>
      <c r="S474" s="14" t="n">
        <v>34600</v>
      </c>
      <c r="T474" s="14" t="n">
        <v>25950</v>
      </c>
    </row>
    <row collapsed="false" customFormat="false" customHeight="false" hidden="false" ht="15" outlineLevel="0" r="475">
      <c r="A475" s="25" t="n">
        <v>213</v>
      </c>
      <c r="B475" s="23" t="s">
        <v>479</v>
      </c>
      <c r="C475" s="19" t="n">
        <v>194.3</v>
      </c>
      <c r="D475" s="19" t="n">
        <v>0</v>
      </c>
      <c r="E475" s="19" t="n">
        <f aca="false">C475</f>
        <v>194.3</v>
      </c>
      <c r="F475" s="20" t="n">
        <f aca="false">E475*G475</f>
        <v>6722780</v>
      </c>
      <c r="G475" s="14" t="n">
        <v>34600</v>
      </c>
      <c r="H475" s="14" t="n">
        <v>0</v>
      </c>
      <c r="I475" s="14" t="n">
        <v>0</v>
      </c>
      <c r="J475" s="14" t="n">
        <v>0</v>
      </c>
      <c r="K475" s="14" t="n">
        <v>0</v>
      </c>
      <c r="L475" s="14" t="n">
        <v>0</v>
      </c>
      <c r="M475" s="14" t="n">
        <v>0</v>
      </c>
      <c r="N475" s="14" t="n">
        <v>0</v>
      </c>
      <c r="O475" s="14" t="n">
        <v>0</v>
      </c>
      <c r="P475" s="14" t="n">
        <v>0</v>
      </c>
      <c r="Q475" s="20" t="n">
        <f aca="false">F475</f>
        <v>6722780</v>
      </c>
      <c r="R475" s="14" t="n">
        <v>0</v>
      </c>
      <c r="S475" s="14" t="n">
        <v>34600</v>
      </c>
      <c r="T475" s="14" t="n">
        <v>25950</v>
      </c>
    </row>
    <row collapsed="false" customFormat="false" customHeight="false" hidden="false" ht="15" outlineLevel="0" r="476">
      <c r="A476" s="25" t="n">
        <v>214</v>
      </c>
      <c r="B476" s="23" t="s">
        <v>480</v>
      </c>
      <c r="C476" s="19" t="n">
        <v>111.8</v>
      </c>
      <c r="D476" s="19" t="n">
        <v>0</v>
      </c>
      <c r="E476" s="19" t="n">
        <f aca="false">C476</f>
        <v>111.8</v>
      </c>
      <c r="F476" s="20" t="n">
        <f aca="false">E476*G476</f>
        <v>3868280</v>
      </c>
      <c r="G476" s="14" t="n">
        <v>34600</v>
      </c>
      <c r="H476" s="14" t="n">
        <v>0</v>
      </c>
      <c r="I476" s="14" t="n">
        <v>0</v>
      </c>
      <c r="J476" s="14" t="n">
        <v>0</v>
      </c>
      <c r="K476" s="14" t="n">
        <v>0</v>
      </c>
      <c r="L476" s="14" t="n">
        <v>0</v>
      </c>
      <c r="M476" s="14" t="n">
        <v>0</v>
      </c>
      <c r="N476" s="14" t="n">
        <v>0</v>
      </c>
      <c r="O476" s="14" t="n">
        <v>0</v>
      </c>
      <c r="P476" s="14" t="n">
        <v>0</v>
      </c>
      <c r="Q476" s="20" t="n">
        <f aca="false">F476</f>
        <v>3868280</v>
      </c>
      <c r="R476" s="14" t="n">
        <v>0</v>
      </c>
      <c r="S476" s="14" t="n">
        <v>34600</v>
      </c>
      <c r="T476" s="14" t="n">
        <v>25950</v>
      </c>
    </row>
    <row collapsed="false" customFormat="false" customHeight="false" hidden="false" ht="15" outlineLevel="0" r="477">
      <c r="A477" s="25" t="n">
        <v>215</v>
      </c>
      <c r="B477" s="23" t="s">
        <v>481</v>
      </c>
      <c r="C477" s="19" t="n">
        <v>149</v>
      </c>
      <c r="D477" s="19" t="n">
        <v>0</v>
      </c>
      <c r="E477" s="19" t="n">
        <f aca="false">C477</f>
        <v>149</v>
      </c>
      <c r="F477" s="20" t="n">
        <f aca="false">E477*G477</f>
        <v>5155400</v>
      </c>
      <c r="G477" s="14" t="n">
        <v>34600</v>
      </c>
      <c r="H477" s="14" t="n">
        <v>0</v>
      </c>
      <c r="I477" s="14" t="n">
        <v>0</v>
      </c>
      <c r="J477" s="14" t="n">
        <v>0</v>
      </c>
      <c r="K477" s="14" t="n">
        <v>0</v>
      </c>
      <c r="L477" s="14" t="n">
        <v>0</v>
      </c>
      <c r="M477" s="14" t="n">
        <v>0</v>
      </c>
      <c r="N477" s="14" t="n">
        <v>0</v>
      </c>
      <c r="O477" s="14" t="n">
        <v>0</v>
      </c>
      <c r="P477" s="14" t="n">
        <v>0</v>
      </c>
      <c r="Q477" s="20" t="n">
        <f aca="false">F477</f>
        <v>5155400</v>
      </c>
      <c r="R477" s="14" t="n">
        <v>0</v>
      </c>
      <c r="S477" s="14" t="n">
        <v>34600</v>
      </c>
      <c r="T477" s="14" t="n">
        <v>25950</v>
      </c>
    </row>
    <row collapsed="false" customFormat="true" customHeight="true" hidden="false" ht="15" outlineLevel="0" r="478" s="15">
      <c r="A478" s="16" t="s">
        <v>220</v>
      </c>
      <c r="B478" s="16"/>
      <c r="C478" s="12" t="n">
        <f aca="false">SUM(C479:C493)</f>
        <v>2019.3</v>
      </c>
      <c r="D478" s="12" t="n">
        <f aca="false">SUM(D479:D493)</f>
        <v>39.1</v>
      </c>
      <c r="E478" s="12" t="n">
        <f aca="false">C478</f>
        <v>2019.3</v>
      </c>
      <c r="F478" s="13" t="n">
        <f aca="false">SUM(F479:F493)</f>
        <v>69867780</v>
      </c>
      <c r="G478" s="14" t="n">
        <v>34600</v>
      </c>
      <c r="H478" s="14" t="n">
        <v>0</v>
      </c>
      <c r="I478" s="14" t="n">
        <v>0</v>
      </c>
      <c r="J478" s="14" t="n">
        <v>0</v>
      </c>
      <c r="K478" s="14" t="n">
        <v>0</v>
      </c>
      <c r="L478" s="14" t="n">
        <v>0</v>
      </c>
      <c r="M478" s="14" t="n">
        <v>0</v>
      </c>
      <c r="N478" s="14" t="n">
        <v>0</v>
      </c>
      <c r="O478" s="14" t="n">
        <v>0</v>
      </c>
      <c r="P478" s="14" t="n">
        <v>0</v>
      </c>
      <c r="Q478" s="13" t="n">
        <f aca="false">F478</f>
        <v>69867780</v>
      </c>
      <c r="R478" s="14" t="n">
        <v>0</v>
      </c>
      <c r="S478" s="14" t="n">
        <v>34600</v>
      </c>
      <c r="T478" s="14" t="n">
        <v>25950</v>
      </c>
    </row>
    <row collapsed="false" customFormat="false" customHeight="false" hidden="false" ht="15" outlineLevel="0" r="479">
      <c r="A479" s="25" t="n">
        <v>216</v>
      </c>
      <c r="B479" s="35" t="s">
        <v>482</v>
      </c>
      <c r="C479" s="36" t="n">
        <v>237.4</v>
      </c>
      <c r="D479" s="36" t="n">
        <v>0</v>
      </c>
      <c r="E479" s="19" t="n">
        <f aca="false">C479</f>
        <v>237.4</v>
      </c>
      <c r="F479" s="20" t="n">
        <f aca="false">E479*G479</f>
        <v>8214040</v>
      </c>
      <c r="G479" s="14" t="n">
        <v>34600</v>
      </c>
      <c r="H479" s="14" t="n">
        <v>0</v>
      </c>
      <c r="I479" s="14" t="n">
        <v>0</v>
      </c>
      <c r="J479" s="14" t="n">
        <v>0</v>
      </c>
      <c r="K479" s="14" t="n">
        <v>0</v>
      </c>
      <c r="L479" s="14" t="n">
        <v>0</v>
      </c>
      <c r="M479" s="14" t="n">
        <v>0</v>
      </c>
      <c r="N479" s="14" t="n">
        <v>0</v>
      </c>
      <c r="O479" s="14" t="n">
        <v>0</v>
      </c>
      <c r="P479" s="14" t="n">
        <v>0</v>
      </c>
      <c r="Q479" s="20" t="n">
        <f aca="false">F479</f>
        <v>8214040</v>
      </c>
      <c r="R479" s="14" t="n">
        <v>0</v>
      </c>
      <c r="S479" s="14" t="n">
        <v>34600</v>
      </c>
      <c r="T479" s="14" t="n">
        <v>25950</v>
      </c>
    </row>
    <row collapsed="false" customFormat="false" customHeight="false" hidden="false" ht="15" outlineLevel="0" r="480">
      <c r="A480" s="25" t="n">
        <v>217</v>
      </c>
      <c r="B480" s="35" t="s">
        <v>483</v>
      </c>
      <c r="C480" s="36" t="n">
        <v>107.6</v>
      </c>
      <c r="D480" s="36" t="n">
        <v>0</v>
      </c>
      <c r="E480" s="19" t="n">
        <f aca="false">C480</f>
        <v>107.6</v>
      </c>
      <c r="F480" s="20" t="n">
        <f aca="false">E480*G480</f>
        <v>3722960</v>
      </c>
      <c r="G480" s="14" t="n">
        <v>34600</v>
      </c>
      <c r="H480" s="14" t="n">
        <v>0</v>
      </c>
      <c r="I480" s="14" t="n">
        <v>0</v>
      </c>
      <c r="J480" s="14" t="n">
        <v>0</v>
      </c>
      <c r="K480" s="14" t="n">
        <v>0</v>
      </c>
      <c r="L480" s="14" t="n">
        <v>0</v>
      </c>
      <c r="M480" s="14" t="n">
        <v>0</v>
      </c>
      <c r="N480" s="14" t="n">
        <v>0</v>
      </c>
      <c r="O480" s="14" t="n">
        <v>0</v>
      </c>
      <c r="P480" s="14" t="n">
        <v>0</v>
      </c>
      <c r="Q480" s="20" t="n">
        <f aca="false">F480</f>
        <v>3722960</v>
      </c>
      <c r="R480" s="14" t="n">
        <v>0</v>
      </c>
      <c r="S480" s="14" t="n">
        <v>34600</v>
      </c>
      <c r="T480" s="14" t="n">
        <v>25950</v>
      </c>
    </row>
    <row collapsed="false" customFormat="false" customHeight="false" hidden="false" ht="15" outlineLevel="0" r="481">
      <c r="A481" s="25" t="n">
        <v>218</v>
      </c>
      <c r="B481" s="35" t="s">
        <v>484</v>
      </c>
      <c r="C481" s="36" t="n">
        <v>66</v>
      </c>
      <c r="D481" s="36" t="n">
        <v>0</v>
      </c>
      <c r="E481" s="19" t="n">
        <f aca="false">C481</f>
        <v>66</v>
      </c>
      <c r="F481" s="20" t="n">
        <f aca="false">E481*G481</f>
        <v>2283600</v>
      </c>
      <c r="G481" s="14" t="n">
        <v>34600</v>
      </c>
      <c r="H481" s="14" t="n">
        <v>0</v>
      </c>
      <c r="I481" s="14" t="n">
        <v>0</v>
      </c>
      <c r="J481" s="14" t="n">
        <v>0</v>
      </c>
      <c r="K481" s="14" t="n">
        <v>0</v>
      </c>
      <c r="L481" s="14" t="n">
        <v>0</v>
      </c>
      <c r="M481" s="14" t="n">
        <v>0</v>
      </c>
      <c r="N481" s="14" t="n">
        <v>0</v>
      </c>
      <c r="O481" s="14" t="n">
        <v>0</v>
      </c>
      <c r="P481" s="14" t="n">
        <v>0</v>
      </c>
      <c r="Q481" s="20" t="n">
        <f aca="false">F481</f>
        <v>2283600</v>
      </c>
      <c r="R481" s="14" t="n">
        <v>0</v>
      </c>
      <c r="S481" s="14" t="n">
        <v>34600</v>
      </c>
      <c r="T481" s="14" t="n">
        <v>25950</v>
      </c>
    </row>
    <row collapsed="false" customFormat="false" customHeight="false" hidden="false" ht="15" outlineLevel="0" r="482">
      <c r="A482" s="25" t="n">
        <v>219</v>
      </c>
      <c r="B482" s="35" t="s">
        <v>485</v>
      </c>
      <c r="C482" s="19" t="n">
        <v>114.2</v>
      </c>
      <c r="D482" s="19" t="n">
        <v>0</v>
      </c>
      <c r="E482" s="19" t="n">
        <f aca="false">C482</f>
        <v>114.2</v>
      </c>
      <c r="F482" s="20" t="n">
        <f aca="false">E482*G482</f>
        <v>3951320</v>
      </c>
      <c r="G482" s="14" t="n">
        <v>34600</v>
      </c>
      <c r="H482" s="14" t="n">
        <v>0</v>
      </c>
      <c r="I482" s="14" t="n">
        <v>0</v>
      </c>
      <c r="J482" s="14" t="n">
        <v>0</v>
      </c>
      <c r="K482" s="14" t="n">
        <v>0</v>
      </c>
      <c r="L482" s="14" t="n">
        <v>0</v>
      </c>
      <c r="M482" s="14" t="n">
        <v>0</v>
      </c>
      <c r="N482" s="14" t="n">
        <v>0</v>
      </c>
      <c r="O482" s="14" t="n">
        <v>0</v>
      </c>
      <c r="P482" s="14" t="n">
        <v>0</v>
      </c>
      <c r="Q482" s="20" t="n">
        <f aca="false">F482</f>
        <v>3951320</v>
      </c>
      <c r="R482" s="14" t="n">
        <v>0</v>
      </c>
      <c r="S482" s="14" t="n">
        <v>34600</v>
      </c>
      <c r="T482" s="14" t="n">
        <v>25950</v>
      </c>
    </row>
    <row collapsed="false" customFormat="false" customHeight="false" hidden="false" ht="15" outlineLevel="0" r="483">
      <c r="A483" s="25" t="n">
        <v>220</v>
      </c>
      <c r="B483" s="35" t="s">
        <v>486</v>
      </c>
      <c r="C483" s="19" t="n">
        <v>136</v>
      </c>
      <c r="D483" s="19" t="n">
        <v>0</v>
      </c>
      <c r="E483" s="19" t="n">
        <f aca="false">C483</f>
        <v>136</v>
      </c>
      <c r="F483" s="20" t="n">
        <f aca="false">E483*G483</f>
        <v>4705600</v>
      </c>
      <c r="G483" s="14" t="n">
        <v>34600</v>
      </c>
      <c r="H483" s="14" t="n">
        <v>0</v>
      </c>
      <c r="I483" s="14" t="n">
        <v>0</v>
      </c>
      <c r="J483" s="14" t="n">
        <v>0</v>
      </c>
      <c r="K483" s="14" t="n">
        <v>0</v>
      </c>
      <c r="L483" s="14" t="n">
        <v>0</v>
      </c>
      <c r="M483" s="14" t="n">
        <v>0</v>
      </c>
      <c r="N483" s="14" t="n">
        <v>0</v>
      </c>
      <c r="O483" s="14" t="n">
        <v>0</v>
      </c>
      <c r="P483" s="14" t="n">
        <v>0</v>
      </c>
      <c r="Q483" s="20" t="n">
        <f aca="false">F483</f>
        <v>4705600</v>
      </c>
      <c r="R483" s="14" t="n">
        <v>0</v>
      </c>
      <c r="S483" s="14" t="n">
        <v>34600</v>
      </c>
      <c r="T483" s="14" t="n">
        <v>25950</v>
      </c>
    </row>
    <row collapsed="false" customFormat="false" customHeight="false" hidden="false" ht="15" outlineLevel="0" r="484">
      <c r="A484" s="25" t="n">
        <v>221</v>
      </c>
      <c r="B484" s="35" t="s">
        <v>487</v>
      </c>
      <c r="C484" s="19" t="n">
        <v>505</v>
      </c>
      <c r="D484" s="19" t="n">
        <v>0</v>
      </c>
      <c r="E484" s="19" t="n">
        <f aca="false">C484</f>
        <v>505</v>
      </c>
      <c r="F484" s="20" t="n">
        <f aca="false">E484*G484</f>
        <v>17473000</v>
      </c>
      <c r="G484" s="14" t="n">
        <v>34600</v>
      </c>
      <c r="H484" s="14" t="n">
        <v>0</v>
      </c>
      <c r="I484" s="14" t="n">
        <v>0</v>
      </c>
      <c r="J484" s="14" t="n">
        <v>0</v>
      </c>
      <c r="K484" s="14" t="n">
        <v>0</v>
      </c>
      <c r="L484" s="14" t="n">
        <v>0</v>
      </c>
      <c r="M484" s="14" t="n">
        <v>0</v>
      </c>
      <c r="N484" s="14" t="n">
        <v>0</v>
      </c>
      <c r="O484" s="14" t="n">
        <v>0</v>
      </c>
      <c r="P484" s="14" t="n">
        <v>0</v>
      </c>
      <c r="Q484" s="20" t="n">
        <f aca="false">F484</f>
        <v>17473000</v>
      </c>
      <c r="R484" s="14" t="n">
        <v>0</v>
      </c>
      <c r="S484" s="14" t="n">
        <v>34600</v>
      </c>
      <c r="T484" s="14" t="n">
        <v>25950</v>
      </c>
    </row>
    <row collapsed="false" customFormat="false" customHeight="false" hidden="false" ht="15" outlineLevel="0" r="485">
      <c r="A485" s="25" t="n">
        <v>222</v>
      </c>
      <c r="B485" s="18" t="s">
        <v>488</v>
      </c>
      <c r="C485" s="19" t="n">
        <v>36.7</v>
      </c>
      <c r="D485" s="19" t="n">
        <v>0</v>
      </c>
      <c r="E485" s="19" t="n">
        <f aca="false">C485</f>
        <v>36.7</v>
      </c>
      <c r="F485" s="20" t="n">
        <f aca="false">E485*G485</f>
        <v>1269820</v>
      </c>
      <c r="G485" s="14" t="n">
        <v>34600</v>
      </c>
      <c r="H485" s="14" t="n">
        <v>0</v>
      </c>
      <c r="I485" s="14" t="n">
        <v>0</v>
      </c>
      <c r="J485" s="14" t="n">
        <v>0</v>
      </c>
      <c r="K485" s="14" t="n">
        <v>0</v>
      </c>
      <c r="L485" s="14" t="n">
        <v>0</v>
      </c>
      <c r="M485" s="14" t="n">
        <v>0</v>
      </c>
      <c r="N485" s="14" t="n">
        <v>0</v>
      </c>
      <c r="O485" s="14" t="n">
        <v>0</v>
      </c>
      <c r="P485" s="14" t="n">
        <v>0</v>
      </c>
      <c r="Q485" s="20" t="n">
        <f aca="false">F485</f>
        <v>1269820</v>
      </c>
      <c r="R485" s="14" t="n">
        <v>0</v>
      </c>
      <c r="S485" s="14" t="n">
        <v>34600</v>
      </c>
      <c r="T485" s="14" t="n">
        <v>25950</v>
      </c>
    </row>
    <row collapsed="false" customFormat="false" customHeight="false" hidden="false" ht="15" outlineLevel="0" r="486">
      <c r="A486" s="25" t="n">
        <v>223</v>
      </c>
      <c r="B486" s="18" t="s">
        <v>489</v>
      </c>
      <c r="C486" s="19" t="n">
        <v>75</v>
      </c>
      <c r="D486" s="19" t="n">
        <v>0</v>
      </c>
      <c r="E486" s="19" t="n">
        <f aca="false">C486</f>
        <v>75</v>
      </c>
      <c r="F486" s="20" t="n">
        <f aca="false">E486*G486</f>
        <v>2595000</v>
      </c>
      <c r="G486" s="14" t="n">
        <v>34600</v>
      </c>
      <c r="H486" s="14" t="n">
        <v>0</v>
      </c>
      <c r="I486" s="14" t="n">
        <v>0</v>
      </c>
      <c r="J486" s="14" t="n">
        <v>0</v>
      </c>
      <c r="K486" s="14" t="n">
        <v>0</v>
      </c>
      <c r="L486" s="14" t="n">
        <v>0</v>
      </c>
      <c r="M486" s="14" t="n">
        <v>0</v>
      </c>
      <c r="N486" s="14" t="n">
        <v>0</v>
      </c>
      <c r="O486" s="14" t="n">
        <v>0</v>
      </c>
      <c r="P486" s="14" t="n">
        <v>0</v>
      </c>
      <c r="Q486" s="20" t="n">
        <f aca="false">F486</f>
        <v>2595000</v>
      </c>
      <c r="R486" s="14" t="n">
        <v>0</v>
      </c>
      <c r="S486" s="14" t="n">
        <v>34600</v>
      </c>
      <c r="T486" s="14" t="n">
        <v>25950</v>
      </c>
    </row>
    <row collapsed="false" customFormat="false" customHeight="false" hidden="false" ht="15" outlineLevel="0" r="487">
      <c r="A487" s="25" t="n">
        <v>224</v>
      </c>
      <c r="B487" s="18" t="s">
        <v>490</v>
      </c>
      <c r="C487" s="19" t="n">
        <f aca="false">D487+80.2</f>
        <v>119.3</v>
      </c>
      <c r="D487" s="19" t="n">
        <v>39.1</v>
      </c>
      <c r="E487" s="19" t="n">
        <f aca="false">C487</f>
        <v>119.3</v>
      </c>
      <c r="F487" s="20" t="n">
        <f aca="false">E487*G487</f>
        <v>4127780</v>
      </c>
      <c r="G487" s="14" t="n">
        <v>34600</v>
      </c>
      <c r="H487" s="14" t="n">
        <v>0</v>
      </c>
      <c r="I487" s="14" t="n">
        <v>0</v>
      </c>
      <c r="J487" s="14" t="n">
        <v>0</v>
      </c>
      <c r="K487" s="14" t="n">
        <v>0</v>
      </c>
      <c r="L487" s="14" t="n">
        <v>0</v>
      </c>
      <c r="M487" s="14" t="n">
        <v>0</v>
      </c>
      <c r="N487" s="14" t="n">
        <v>0</v>
      </c>
      <c r="O487" s="14" t="n">
        <v>0</v>
      </c>
      <c r="P487" s="14" t="n">
        <v>0</v>
      </c>
      <c r="Q487" s="20" t="n">
        <f aca="false">F487</f>
        <v>4127780</v>
      </c>
      <c r="R487" s="14" t="n">
        <v>0</v>
      </c>
      <c r="S487" s="14" t="n">
        <v>34600</v>
      </c>
      <c r="T487" s="14" t="n">
        <v>25950</v>
      </c>
    </row>
    <row collapsed="false" customFormat="false" customHeight="false" hidden="false" ht="15" outlineLevel="0" r="488">
      <c r="A488" s="25" t="n">
        <v>225</v>
      </c>
      <c r="B488" s="18" t="s">
        <v>491</v>
      </c>
      <c r="C488" s="19" t="n">
        <v>82.7</v>
      </c>
      <c r="D488" s="19" t="n">
        <v>0</v>
      </c>
      <c r="E488" s="19" t="n">
        <f aca="false">C488</f>
        <v>82.7</v>
      </c>
      <c r="F488" s="20" t="n">
        <f aca="false">E488*G488</f>
        <v>2861420</v>
      </c>
      <c r="G488" s="14" t="n">
        <v>34600</v>
      </c>
      <c r="H488" s="14" t="n">
        <v>0</v>
      </c>
      <c r="I488" s="14" t="n">
        <v>0</v>
      </c>
      <c r="J488" s="14" t="n">
        <v>0</v>
      </c>
      <c r="K488" s="14" t="n">
        <v>0</v>
      </c>
      <c r="L488" s="14" t="n">
        <v>0</v>
      </c>
      <c r="M488" s="14" t="n">
        <v>0</v>
      </c>
      <c r="N488" s="14" t="n">
        <v>0</v>
      </c>
      <c r="O488" s="14" t="n">
        <v>0</v>
      </c>
      <c r="P488" s="14" t="n">
        <v>0</v>
      </c>
      <c r="Q488" s="20" t="n">
        <f aca="false">F488</f>
        <v>2861420</v>
      </c>
      <c r="R488" s="14" t="n">
        <v>0</v>
      </c>
      <c r="S488" s="14" t="n">
        <v>34600</v>
      </c>
      <c r="T488" s="14" t="n">
        <v>25950</v>
      </c>
    </row>
    <row collapsed="false" customFormat="false" customHeight="false" hidden="false" ht="15" outlineLevel="0" r="489">
      <c r="A489" s="25" t="n">
        <v>226</v>
      </c>
      <c r="B489" s="18" t="s">
        <v>492</v>
      </c>
      <c r="C489" s="19" t="n">
        <v>103.7</v>
      </c>
      <c r="D489" s="19" t="n">
        <v>0</v>
      </c>
      <c r="E489" s="19" t="n">
        <f aca="false">C489</f>
        <v>103.7</v>
      </c>
      <c r="F489" s="20" t="n">
        <f aca="false">E489*G489</f>
        <v>3588020</v>
      </c>
      <c r="G489" s="14" t="n">
        <v>34600</v>
      </c>
      <c r="H489" s="14" t="n">
        <v>0</v>
      </c>
      <c r="I489" s="14" t="n">
        <v>0</v>
      </c>
      <c r="J489" s="14" t="n">
        <v>0</v>
      </c>
      <c r="K489" s="14" t="n">
        <v>0</v>
      </c>
      <c r="L489" s="14" t="n">
        <v>0</v>
      </c>
      <c r="M489" s="14" t="n">
        <v>0</v>
      </c>
      <c r="N489" s="14" t="n">
        <v>0</v>
      </c>
      <c r="O489" s="14" t="n">
        <v>0</v>
      </c>
      <c r="P489" s="14" t="n">
        <v>0</v>
      </c>
      <c r="Q489" s="20" t="n">
        <f aca="false">F489</f>
        <v>3588020</v>
      </c>
      <c r="R489" s="14" t="n">
        <v>0</v>
      </c>
      <c r="S489" s="14" t="n">
        <v>34600</v>
      </c>
      <c r="T489" s="14" t="n">
        <v>25950</v>
      </c>
    </row>
    <row collapsed="false" customFormat="false" customHeight="false" hidden="false" ht="15" outlineLevel="0" r="490">
      <c r="A490" s="25" t="n">
        <v>227</v>
      </c>
      <c r="B490" s="18" t="s">
        <v>493</v>
      </c>
      <c r="C490" s="19" t="n">
        <v>136.2</v>
      </c>
      <c r="D490" s="19" t="n">
        <v>0</v>
      </c>
      <c r="E490" s="19" t="n">
        <f aca="false">C490</f>
        <v>136.2</v>
      </c>
      <c r="F490" s="20" t="n">
        <f aca="false">E490*G490</f>
        <v>4712520</v>
      </c>
      <c r="G490" s="14" t="n">
        <v>34600</v>
      </c>
      <c r="H490" s="14" t="n">
        <v>0</v>
      </c>
      <c r="I490" s="14" t="n">
        <v>0</v>
      </c>
      <c r="J490" s="14" t="n">
        <v>0</v>
      </c>
      <c r="K490" s="14" t="n">
        <v>0</v>
      </c>
      <c r="L490" s="14" t="n">
        <v>0</v>
      </c>
      <c r="M490" s="14" t="n">
        <v>0</v>
      </c>
      <c r="N490" s="14" t="n">
        <v>0</v>
      </c>
      <c r="O490" s="14" t="n">
        <v>0</v>
      </c>
      <c r="P490" s="14" t="n">
        <v>0</v>
      </c>
      <c r="Q490" s="20" t="n">
        <f aca="false">F490</f>
        <v>4712520</v>
      </c>
      <c r="R490" s="14" t="n">
        <v>0</v>
      </c>
      <c r="S490" s="14" t="n">
        <v>34600</v>
      </c>
      <c r="T490" s="14" t="n">
        <v>25950</v>
      </c>
    </row>
    <row collapsed="false" customFormat="false" customHeight="false" hidden="false" ht="15" outlineLevel="0" r="491">
      <c r="A491" s="25" t="n">
        <v>228</v>
      </c>
      <c r="B491" s="18" t="s">
        <v>494</v>
      </c>
      <c r="C491" s="19" t="n">
        <v>103.4</v>
      </c>
      <c r="D491" s="19" t="n">
        <v>0</v>
      </c>
      <c r="E491" s="19" t="n">
        <f aca="false">C491</f>
        <v>103.4</v>
      </c>
      <c r="F491" s="20" t="n">
        <f aca="false">E491*G491</f>
        <v>3577640</v>
      </c>
      <c r="G491" s="14" t="n">
        <v>34600</v>
      </c>
      <c r="H491" s="14" t="n">
        <v>0</v>
      </c>
      <c r="I491" s="14" t="n">
        <v>0</v>
      </c>
      <c r="J491" s="14" t="n">
        <v>0</v>
      </c>
      <c r="K491" s="14" t="n">
        <v>0</v>
      </c>
      <c r="L491" s="14" t="n">
        <v>0</v>
      </c>
      <c r="M491" s="14" t="n">
        <v>0</v>
      </c>
      <c r="N491" s="14" t="n">
        <v>0</v>
      </c>
      <c r="O491" s="14" t="n">
        <v>0</v>
      </c>
      <c r="P491" s="14" t="n">
        <v>0</v>
      </c>
      <c r="Q491" s="20" t="n">
        <f aca="false">F491</f>
        <v>3577640</v>
      </c>
      <c r="R491" s="14" t="n">
        <v>0</v>
      </c>
      <c r="S491" s="14" t="n">
        <v>34600</v>
      </c>
      <c r="T491" s="14" t="n">
        <v>25950</v>
      </c>
    </row>
    <row collapsed="false" customFormat="false" customHeight="false" hidden="false" ht="15" outlineLevel="0" r="492">
      <c r="A492" s="25" t="n">
        <v>229</v>
      </c>
      <c r="B492" s="18" t="s">
        <v>495</v>
      </c>
      <c r="C492" s="19" t="n">
        <v>84.9</v>
      </c>
      <c r="D492" s="19" t="n">
        <v>0</v>
      </c>
      <c r="E492" s="19" t="n">
        <f aca="false">C492</f>
        <v>84.9</v>
      </c>
      <c r="F492" s="20" t="n">
        <f aca="false">E492*G492</f>
        <v>2937540</v>
      </c>
      <c r="G492" s="14" t="n">
        <v>34600</v>
      </c>
      <c r="H492" s="14" t="n">
        <v>0</v>
      </c>
      <c r="I492" s="14" t="n">
        <v>0</v>
      </c>
      <c r="J492" s="14" t="n">
        <v>0</v>
      </c>
      <c r="K492" s="14" t="n">
        <v>0</v>
      </c>
      <c r="L492" s="14" t="n">
        <v>0</v>
      </c>
      <c r="M492" s="14" t="n">
        <v>0</v>
      </c>
      <c r="N492" s="14" t="n">
        <v>0</v>
      </c>
      <c r="O492" s="14" t="n">
        <v>0</v>
      </c>
      <c r="P492" s="14" t="n">
        <v>0</v>
      </c>
      <c r="Q492" s="20" t="n">
        <f aca="false">F492</f>
        <v>2937540</v>
      </c>
      <c r="R492" s="14" t="n">
        <v>0</v>
      </c>
      <c r="S492" s="14" t="n">
        <v>34600</v>
      </c>
      <c r="T492" s="14" t="n">
        <v>25950</v>
      </c>
    </row>
    <row collapsed="false" customFormat="false" customHeight="false" hidden="false" ht="15" outlineLevel="0" r="493">
      <c r="A493" s="25" t="n">
        <v>230</v>
      </c>
      <c r="B493" s="18" t="s">
        <v>496</v>
      </c>
      <c r="C493" s="19" t="n">
        <v>111.2</v>
      </c>
      <c r="D493" s="19" t="n">
        <v>0</v>
      </c>
      <c r="E493" s="19" t="n">
        <f aca="false">C493</f>
        <v>111.2</v>
      </c>
      <c r="F493" s="20" t="n">
        <f aca="false">E493*G493</f>
        <v>3847520</v>
      </c>
      <c r="G493" s="14" t="n">
        <v>34600</v>
      </c>
      <c r="H493" s="14" t="n">
        <v>0</v>
      </c>
      <c r="I493" s="14" t="n">
        <v>0</v>
      </c>
      <c r="J493" s="14" t="n">
        <v>0</v>
      </c>
      <c r="K493" s="14" t="n">
        <v>0</v>
      </c>
      <c r="L493" s="14" t="n">
        <v>0</v>
      </c>
      <c r="M493" s="14" t="n">
        <v>0</v>
      </c>
      <c r="N493" s="14" t="n">
        <v>0</v>
      </c>
      <c r="O493" s="14" t="n">
        <v>0</v>
      </c>
      <c r="P493" s="14" t="n">
        <v>0</v>
      </c>
      <c r="Q493" s="20" t="n">
        <f aca="false">F493</f>
        <v>3847520</v>
      </c>
      <c r="R493" s="14" t="n">
        <v>0</v>
      </c>
      <c r="S493" s="14" t="n">
        <v>34600</v>
      </c>
      <c r="T493" s="14" t="n">
        <v>25950</v>
      </c>
    </row>
    <row collapsed="false" customFormat="true" customHeight="true" hidden="false" ht="15" outlineLevel="0" r="494" s="15">
      <c r="A494" s="16" t="s">
        <v>232</v>
      </c>
      <c r="B494" s="16"/>
      <c r="C494" s="12" t="n">
        <f aca="false">SUM(C495:C533)</f>
        <v>3239.3</v>
      </c>
      <c r="D494" s="12" t="n">
        <f aca="false">SUM(D495:D533)</f>
        <v>503.3</v>
      </c>
      <c r="E494" s="12" t="n">
        <f aca="false">C494</f>
        <v>3239.3</v>
      </c>
      <c r="F494" s="13" t="n">
        <f aca="false">SUM(F495:F533)</f>
        <v>112079780</v>
      </c>
      <c r="G494" s="14" t="n">
        <v>34600</v>
      </c>
      <c r="H494" s="14" t="n">
        <v>0</v>
      </c>
      <c r="I494" s="14" t="n">
        <v>0</v>
      </c>
      <c r="J494" s="14" t="n">
        <v>0</v>
      </c>
      <c r="K494" s="14" t="n">
        <v>0</v>
      </c>
      <c r="L494" s="14" t="n">
        <v>0</v>
      </c>
      <c r="M494" s="14" t="n">
        <v>0</v>
      </c>
      <c r="N494" s="14" t="n">
        <v>0</v>
      </c>
      <c r="O494" s="14" t="n">
        <v>0</v>
      </c>
      <c r="P494" s="14" t="n">
        <v>0</v>
      </c>
      <c r="Q494" s="13" t="n">
        <f aca="false">F494</f>
        <v>112079780</v>
      </c>
      <c r="R494" s="14" t="n">
        <v>0</v>
      </c>
      <c r="S494" s="14" t="n">
        <v>34600</v>
      </c>
      <c r="T494" s="14" t="n">
        <v>25950</v>
      </c>
    </row>
    <row collapsed="false" customFormat="false" customHeight="false" hidden="false" ht="15" outlineLevel="0" r="495">
      <c r="A495" s="25" t="n">
        <v>231</v>
      </c>
      <c r="B495" s="18" t="s">
        <v>497</v>
      </c>
      <c r="C495" s="19" t="n">
        <f aca="false">106.4+D495</f>
        <v>213.8</v>
      </c>
      <c r="D495" s="19" t="n">
        <v>107.4</v>
      </c>
      <c r="E495" s="19" t="n">
        <f aca="false">C495</f>
        <v>213.8</v>
      </c>
      <c r="F495" s="20" t="n">
        <f aca="false">E495*G495</f>
        <v>7397480</v>
      </c>
      <c r="G495" s="14" t="n">
        <v>34600</v>
      </c>
      <c r="H495" s="14" t="n">
        <v>0</v>
      </c>
      <c r="I495" s="14" t="n">
        <v>0</v>
      </c>
      <c r="J495" s="14" t="n">
        <v>0</v>
      </c>
      <c r="K495" s="14" t="n">
        <v>0</v>
      </c>
      <c r="L495" s="14" t="n">
        <v>0</v>
      </c>
      <c r="M495" s="14" t="n">
        <v>0</v>
      </c>
      <c r="N495" s="14" t="n">
        <v>0</v>
      </c>
      <c r="O495" s="14" t="n">
        <v>0</v>
      </c>
      <c r="P495" s="14" t="n">
        <v>0</v>
      </c>
      <c r="Q495" s="20" t="n">
        <f aca="false">F495</f>
        <v>7397480</v>
      </c>
      <c r="R495" s="14" t="n">
        <v>0</v>
      </c>
      <c r="S495" s="14" t="n">
        <v>34600</v>
      </c>
      <c r="T495" s="14" t="n">
        <v>25950</v>
      </c>
    </row>
    <row collapsed="false" customFormat="false" customHeight="false" hidden="false" ht="15" outlineLevel="0" r="496">
      <c r="A496" s="25" t="n">
        <v>232</v>
      </c>
      <c r="B496" s="18" t="s">
        <v>498</v>
      </c>
      <c r="C496" s="19" t="n">
        <v>56</v>
      </c>
      <c r="D496" s="19" t="n">
        <v>0</v>
      </c>
      <c r="E496" s="19" t="n">
        <f aca="false">C496</f>
        <v>56</v>
      </c>
      <c r="F496" s="20" t="n">
        <f aca="false">E496*G496</f>
        <v>1937600</v>
      </c>
      <c r="G496" s="14" t="n">
        <v>34600</v>
      </c>
      <c r="H496" s="14" t="n">
        <v>0</v>
      </c>
      <c r="I496" s="14" t="n">
        <v>0</v>
      </c>
      <c r="J496" s="14" t="n">
        <v>0</v>
      </c>
      <c r="K496" s="14" t="n">
        <v>0</v>
      </c>
      <c r="L496" s="14" t="n">
        <v>0</v>
      </c>
      <c r="M496" s="14" t="n">
        <v>0</v>
      </c>
      <c r="N496" s="14" t="n">
        <v>0</v>
      </c>
      <c r="O496" s="14" t="n">
        <v>0</v>
      </c>
      <c r="P496" s="14" t="n">
        <v>0</v>
      </c>
      <c r="Q496" s="20" t="n">
        <f aca="false">F496</f>
        <v>1937600</v>
      </c>
      <c r="R496" s="14" t="n">
        <v>0</v>
      </c>
      <c r="S496" s="14" t="n">
        <v>34600</v>
      </c>
      <c r="T496" s="14" t="n">
        <v>25950</v>
      </c>
    </row>
    <row collapsed="false" customFormat="false" customHeight="false" hidden="false" ht="15" outlineLevel="0" r="497">
      <c r="A497" s="25" t="n">
        <v>233</v>
      </c>
      <c r="B497" s="23" t="s">
        <v>499</v>
      </c>
      <c r="C497" s="19" t="n">
        <v>63.2</v>
      </c>
      <c r="D497" s="19" t="n">
        <v>0</v>
      </c>
      <c r="E497" s="19" t="n">
        <f aca="false">C497</f>
        <v>63.2</v>
      </c>
      <c r="F497" s="20" t="n">
        <f aca="false">E497*G497</f>
        <v>2186720</v>
      </c>
      <c r="G497" s="14" t="n">
        <v>34600</v>
      </c>
      <c r="H497" s="14" t="n">
        <v>0</v>
      </c>
      <c r="I497" s="14" t="n">
        <v>0</v>
      </c>
      <c r="J497" s="14" t="n">
        <v>0</v>
      </c>
      <c r="K497" s="14" t="n">
        <v>0</v>
      </c>
      <c r="L497" s="14" t="n">
        <v>0</v>
      </c>
      <c r="M497" s="14" t="n">
        <v>0</v>
      </c>
      <c r="N497" s="14" t="n">
        <v>0</v>
      </c>
      <c r="O497" s="14" t="n">
        <v>0</v>
      </c>
      <c r="P497" s="14" t="n">
        <v>0</v>
      </c>
      <c r="Q497" s="20" t="n">
        <f aca="false">F497</f>
        <v>2186720</v>
      </c>
      <c r="R497" s="14" t="n">
        <v>0</v>
      </c>
      <c r="S497" s="14" t="n">
        <v>34600</v>
      </c>
      <c r="T497" s="14" t="n">
        <v>25950</v>
      </c>
    </row>
    <row collapsed="false" customFormat="false" customHeight="false" hidden="false" ht="15" outlineLevel="0" r="498">
      <c r="A498" s="25" t="n">
        <v>234</v>
      </c>
      <c r="B498" s="23" t="s">
        <v>500</v>
      </c>
      <c r="C498" s="19" t="n">
        <v>62.9</v>
      </c>
      <c r="D498" s="19" t="n">
        <v>0</v>
      </c>
      <c r="E498" s="19" t="n">
        <f aca="false">C498</f>
        <v>62.9</v>
      </c>
      <c r="F498" s="20" t="n">
        <f aca="false">E498*G498</f>
        <v>2176340</v>
      </c>
      <c r="G498" s="14" t="n">
        <v>34600</v>
      </c>
      <c r="H498" s="14" t="n">
        <v>0</v>
      </c>
      <c r="I498" s="14" t="n">
        <v>0</v>
      </c>
      <c r="J498" s="14" t="n">
        <v>0</v>
      </c>
      <c r="K498" s="14" t="n">
        <v>0</v>
      </c>
      <c r="L498" s="14" t="n">
        <v>0</v>
      </c>
      <c r="M498" s="14" t="n">
        <v>0</v>
      </c>
      <c r="N498" s="14" t="n">
        <v>0</v>
      </c>
      <c r="O498" s="14" t="n">
        <v>0</v>
      </c>
      <c r="P498" s="14" t="n">
        <v>0</v>
      </c>
      <c r="Q498" s="20" t="n">
        <f aca="false">F498</f>
        <v>2176340</v>
      </c>
      <c r="R498" s="14" t="n">
        <v>0</v>
      </c>
      <c r="S498" s="14" t="n">
        <v>34600</v>
      </c>
      <c r="T498" s="14" t="n">
        <v>25950</v>
      </c>
    </row>
    <row collapsed="false" customFormat="false" customHeight="false" hidden="false" ht="15" outlineLevel="0" r="499">
      <c r="A499" s="25" t="n">
        <v>235</v>
      </c>
      <c r="B499" s="23" t="s">
        <v>501</v>
      </c>
      <c r="C499" s="19" t="n">
        <v>109.6</v>
      </c>
      <c r="D499" s="19" t="n">
        <v>0</v>
      </c>
      <c r="E499" s="19" t="n">
        <f aca="false">C499</f>
        <v>109.6</v>
      </c>
      <c r="F499" s="20" t="n">
        <f aca="false">E499*G499</f>
        <v>3792160</v>
      </c>
      <c r="G499" s="14" t="n">
        <v>34600</v>
      </c>
      <c r="H499" s="14" t="n">
        <v>0</v>
      </c>
      <c r="I499" s="14" t="n">
        <v>0</v>
      </c>
      <c r="J499" s="14" t="n">
        <v>0</v>
      </c>
      <c r="K499" s="14" t="n">
        <v>0</v>
      </c>
      <c r="L499" s="14" t="n">
        <v>0</v>
      </c>
      <c r="M499" s="14" t="n">
        <v>0</v>
      </c>
      <c r="N499" s="14" t="n">
        <v>0</v>
      </c>
      <c r="O499" s="14" t="n">
        <v>0</v>
      </c>
      <c r="P499" s="14" t="n">
        <v>0</v>
      </c>
      <c r="Q499" s="20" t="n">
        <f aca="false">F499</f>
        <v>3792160</v>
      </c>
      <c r="R499" s="14" t="n">
        <v>0</v>
      </c>
      <c r="S499" s="14" t="n">
        <v>34600</v>
      </c>
      <c r="T499" s="14" t="n">
        <v>25950</v>
      </c>
    </row>
    <row collapsed="false" customFormat="false" customHeight="false" hidden="false" ht="15" outlineLevel="0" r="500">
      <c r="A500" s="25" t="n">
        <v>236</v>
      </c>
      <c r="B500" s="23" t="s">
        <v>502</v>
      </c>
      <c r="C500" s="19" t="n">
        <f aca="false">D500</f>
        <v>54.9</v>
      </c>
      <c r="D500" s="19" t="n">
        <v>54.9</v>
      </c>
      <c r="E500" s="19" t="n">
        <f aca="false">C500</f>
        <v>54.9</v>
      </c>
      <c r="F500" s="20" t="n">
        <f aca="false">E500*G500</f>
        <v>1899540</v>
      </c>
      <c r="G500" s="14" t="n">
        <v>34600</v>
      </c>
      <c r="H500" s="14" t="n">
        <v>0</v>
      </c>
      <c r="I500" s="14" t="n">
        <v>0</v>
      </c>
      <c r="J500" s="14" t="n">
        <v>0</v>
      </c>
      <c r="K500" s="14" t="n">
        <v>0</v>
      </c>
      <c r="L500" s="14" t="n">
        <v>0</v>
      </c>
      <c r="M500" s="14" t="n">
        <v>0</v>
      </c>
      <c r="N500" s="14" t="n">
        <v>0</v>
      </c>
      <c r="O500" s="14" t="n">
        <v>0</v>
      </c>
      <c r="P500" s="14" t="n">
        <v>0</v>
      </c>
      <c r="Q500" s="20" t="n">
        <f aca="false">F500</f>
        <v>1899540</v>
      </c>
      <c r="R500" s="14" t="n">
        <v>0</v>
      </c>
      <c r="S500" s="14" t="n">
        <v>34600</v>
      </c>
      <c r="T500" s="14" t="n">
        <v>25950</v>
      </c>
    </row>
    <row collapsed="false" customFormat="false" customHeight="false" hidden="false" ht="15" outlineLevel="0" r="501">
      <c r="A501" s="25" t="n">
        <v>237</v>
      </c>
      <c r="B501" s="23" t="s">
        <v>503</v>
      </c>
      <c r="C501" s="19" t="n">
        <v>31.6</v>
      </c>
      <c r="D501" s="19" t="n">
        <v>0</v>
      </c>
      <c r="E501" s="19" t="n">
        <f aca="false">C501</f>
        <v>31.6</v>
      </c>
      <c r="F501" s="20" t="n">
        <f aca="false">E501*G501</f>
        <v>1093360</v>
      </c>
      <c r="G501" s="14" t="n">
        <v>34600</v>
      </c>
      <c r="H501" s="14" t="n">
        <v>0</v>
      </c>
      <c r="I501" s="14" t="n">
        <v>0</v>
      </c>
      <c r="J501" s="14" t="n">
        <v>0</v>
      </c>
      <c r="K501" s="14" t="n">
        <v>0</v>
      </c>
      <c r="L501" s="14" t="n">
        <v>0</v>
      </c>
      <c r="M501" s="14" t="n">
        <v>0</v>
      </c>
      <c r="N501" s="14" t="n">
        <v>0</v>
      </c>
      <c r="O501" s="14" t="n">
        <v>0</v>
      </c>
      <c r="P501" s="14" t="n">
        <v>0</v>
      </c>
      <c r="Q501" s="20" t="n">
        <f aca="false">F501</f>
        <v>1093360</v>
      </c>
      <c r="R501" s="14" t="n">
        <v>0</v>
      </c>
      <c r="S501" s="14" t="n">
        <v>34600</v>
      </c>
      <c r="T501" s="14" t="n">
        <v>25950</v>
      </c>
    </row>
    <row collapsed="false" customFormat="false" customHeight="false" hidden="false" ht="15" outlineLevel="0" r="502">
      <c r="A502" s="25" t="n">
        <v>238</v>
      </c>
      <c r="B502" s="23" t="s">
        <v>504</v>
      </c>
      <c r="C502" s="19" t="n">
        <f aca="false">40.7+D502</f>
        <v>81</v>
      </c>
      <c r="D502" s="19" t="n">
        <v>40.3</v>
      </c>
      <c r="E502" s="19" t="n">
        <f aca="false">C502</f>
        <v>81</v>
      </c>
      <c r="F502" s="20" t="n">
        <f aca="false">E502*G502</f>
        <v>2802600</v>
      </c>
      <c r="G502" s="14" t="n">
        <v>34600</v>
      </c>
      <c r="H502" s="14" t="n">
        <v>0</v>
      </c>
      <c r="I502" s="14" t="n">
        <v>0</v>
      </c>
      <c r="J502" s="14" t="n">
        <v>0</v>
      </c>
      <c r="K502" s="14" t="n">
        <v>0</v>
      </c>
      <c r="L502" s="14" t="n">
        <v>0</v>
      </c>
      <c r="M502" s="14" t="n">
        <v>0</v>
      </c>
      <c r="N502" s="14" t="n">
        <v>0</v>
      </c>
      <c r="O502" s="14" t="n">
        <v>0</v>
      </c>
      <c r="P502" s="14" t="n">
        <v>0</v>
      </c>
      <c r="Q502" s="20" t="n">
        <f aca="false">F502</f>
        <v>2802600</v>
      </c>
      <c r="R502" s="14" t="n">
        <v>0</v>
      </c>
      <c r="S502" s="14" t="n">
        <v>34600</v>
      </c>
      <c r="T502" s="14" t="n">
        <v>25950</v>
      </c>
    </row>
    <row collapsed="false" customFormat="false" customHeight="false" hidden="false" ht="15" outlineLevel="0" r="503">
      <c r="A503" s="25" t="n">
        <v>239</v>
      </c>
      <c r="B503" s="23" t="s">
        <v>505</v>
      </c>
      <c r="C503" s="19" t="n">
        <v>81.7</v>
      </c>
      <c r="D503" s="19" t="n">
        <v>0</v>
      </c>
      <c r="E503" s="19" t="n">
        <f aca="false">C503</f>
        <v>81.7</v>
      </c>
      <c r="F503" s="20" t="n">
        <f aca="false">E503*G503</f>
        <v>2826820</v>
      </c>
      <c r="G503" s="14" t="n">
        <v>34600</v>
      </c>
      <c r="H503" s="14" t="n">
        <v>0</v>
      </c>
      <c r="I503" s="14" t="n">
        <v>0</v>
      </c>
      <c r="J503" s="14" t="n">
        <v>0</v>
      </c>
      <c r="K503" s="14" t="n">
        <v>0</v>
      </c>
      <c r="L503" s="14" t="n">
        <v>0</v>
      </c>
      <c r="M503" s="14" t="n">
        <v>0</v>
      </c>
      <c r="N503" s="14" t="n">
        <v>0</v>
      </c>
      <c r="O503" s="14" t="n">
        <v>0</v>
      </c>
      <c r="P503" s="14" t="n">
        <v>0</v>
      </c>
      <c r="Q503" s="20" t="n">
        <f aca="false">F503</f>
        <v>2826820</v>
      </c>
      <c r="R503" s="14" t="n">
        <v>0</v>
      </c>
      <c r="S503" s="14" t="n">
        <v>34600</v>
      </c>
      <c r="T503" s="14" t="n">
        <v>25950</v>
      </c>
    </row>
    <row collapsed="false" customFormat="false" customHeight="false" hidden="false" ht="15" outlineLevel="0" r="504">
      <c r="A504" s="25" t="n">
        <v>240</v>
      </c>
      <c r="B504" s="23" t="s">
        <v>506</v>
      </c>
      <c r="C504" s="19" t="n">
        <v>83.6</v>
      </c>
      <c r="D504" s="19" t="n">
        <v>0</v>
      </c>
      <c r="E504" s="19" t="n">
        <f aca="false">C504</f>
        <v>83.6</v>
      </c>
      <c r="F504" s="20" t="n">
        <f aca="false">E504*G504</f>
        <v>2892560</v>
      </c>
      <c r="G504" s="14" t="n">
        <v>34600</v>
      </c>
      <c r="H504" s="14" t="n">
        <v>0</v>
      </c>
      <c r="I504" s="14" t="n">
        <v>0</v>
      </c>
      <c r="J504" s="14" t="n">
        <v>0</v>
      </c>
      <c r="K504" s="14" t="n">
        <v>0</v>
      </c>
      <c r="L504" s="14" t="n">
        <v>0</v>
      </c>
      <c r="M504" s="14" t="n">
        <v>0</v>
      </c>
      <c r="N504" s="14" t="n">
        <v>0</v>
      </c>
      <c r="O504" s="14" t="n">
        <v>0</v>
      </c>
      <c r="P504" s="14" t="n">
        <v>0</v>
      </c>
      <c r="Q504" s="20" t="n">
        <f aca="false">F504</f>
        <v>2892560</v>
      </c>
      <c r="R504" s="14" t="n">
        <v>0</v>
      </c>
      <c r="S504" s="14" t="n">
        <v>34600</v>
      </c>
      <c r="T504" s="14" t="n">
        <v>25950</v>
      </c>
    </row>
    <row collapsed="false" customFormat="false" customHeight="false" hidden="false" ht="15" outlineLevel="0" r="505">
      <c r="A505" s="25" t="n">
        <v>241</v>
      </c>
      <c r="B505" s="23" t="s">
        <v>507</v>
      </c>
      <c r="C505" s="19" t="n">
        <v>39.2</v>
      </c>
      <c r="D505" s="19" t="n">
        <v>0</v>
      </c>
      <c r="E505" s="19" t="n">
        <f aca="false">C505</f>
        <v>39.2</v>
      </c>
      <c r="F505" s="20" t="n">
        <f aca="false">E505*G505</f>
        <v>1356320</v>
      </c>
      <c r="G505" s="14" t="n">
        <v>34600</v>
      </c>
      <c r="H505" s="14" t="n">
        <v>0</v>
      </c>
      <c r="I505" s="14" t="n">
        <v>0</v>
      </c>
      <c r="J505" s="14" t="n">
        <v>0</v>
      </c>
      <c r="K505" s="14" t="n">
        <v>0</v>
      </c>
      <c r="L505" s="14" t="n">
        <v>0</v>
      </c>
      <c r="M505" s="14" t="n">
        <v>0</v>
      </c>
      <c r="N505" s="14" t="n">
        <v>0</v>
      </c>
      <c r="O505" s="14" t="n">
        <v>0</v>
      </c>
      <c r="P505" s="14" t="n">
        <v>0</v>
      </c>
      <c r="Q505" s="20" t="n">
        <f aca="false">F505</f>
        <v>1356320</v>
      </c>
      <c r="R505" s="14" t="n">
        <v>0</v>
      </c>
      <c r="S505" s="14" t="n">
        <v>34600</v>
      </c>
      <c r="T505" s="14" t="n">
        <v>25950</v>
      </c>
    </row>
    <row collapsed="false" customFormat="false" customHeight="false" hidden="false" ht="15" outlineLevel="0" r="506">
      <c r="A506" s="25" t="n">
        <v>242</v>
      </c>
      <c r="B506" s="23" t="s">
        <v>508</v>
      </c>
      <c r="C506" s="19" t="n">
        <v>40.8</v>
      </c>
      <c r="D506" s="19" t="n">
        <v>0</v>
      </c>
      <c r="E506" s="19" t="n">
        <f aca="false">C506</f>
        <v>40.8</v>
      </c>
      <c r="F506" s="20" t="n">
        <f aca="false">E506*G506</f>
        <v>1411680</v>
      </c>
      <c r="G506" s="14" t="n">
        <v>34600</v>
      </c>
      <c r="H506" s="14" t="n">
        <v>0</v>
      </c>
      <c r="I506" s="14" t="n">
        <v>0</v>
      </c>
      <c r="J506" s="14" t="n">
        <v>0</v>
      </c>
      <c r="K506" s="14" t="n">
        <v>0</v>
      </c>
      <c r="L506" s="14" t="n">
        <v>0</v>
      </c>
      <c r="M506" s="14" t="n">
        <v>0</v>
      </c>
      <c r="N506" s="14" t="n">
        <v>0</v>
      </c>
      <c r="O506" s="14" t="n">
        <v>0</v>
      </c>
      <c r="P506" s="14" t="n">
        <v>0</v>
      </c>
      <c r="Q506" s="20" t="n">
        <f aca="false">F506</f>
        <v>1411680</v>
      </c>
      <c r="R506" s="14" t="n">
        <v>0</v>
      </c>
      <c r="S506" s="14" t="n">
        <v>34600</v>
      </c>
      <c r="T506" s="14" t="n">
        <v>25950</v>
      </c>
    </row>
    <row collapsed="false" customFormat="false" customHeight="false" hidden="false" ht="15" outlineLevel="0" r="507">
      <c r="A507" s="25" t="n">
        <v>243</v>
      </c>
      <c r="B507" s="23" t="s">
        <v>509</v>
      </c>
      <c r="C507" s="19" t="n">
        <v>82.5</v>
      </c>
      <c r="D507" s="19" t="n">
        <v>0</v>
      </c>
      <c r="E507" s="19" t="n">
        <f aca="false">C507</f>
        <v>82.5</v>
      </c>
      <c r="F507" s="20" t="n">
        <f aca="false">E507*G507</f>
        <v>2854500</v>
      </c>
      <c r="G507" s="14" t="n">
        <v>34600</v>
      </c>
      <c r="H507" s="14" t="n">
        <v>0</v>
      </c>
      <c r="I507" s="14" t="n">
        <v>0</v>
      </c>
      <c r="J507" s="14" t="n">
        <v>0</v>
      </c>
      <c r="K507" s="14" t="n">
        <v>0</v>
      </c>
      <c r="L507" s="14" t="n">
        <v>0</v>
      </c>
      <c r="M507" s="14" t="n">
        <v>0</v>
      </c>
      <c r="N507" s="14" t="n">
        <v>0</v>
      </c>
      <c r="O507" s="14" t="n">
        <v>0</v>
      </c>
      <c r="P507" s="14" t="n">
        <v>0</v>
      </c>
      <c r="Q507" s="20" t="n">
        <f aca="false">F507</f>
        <v>2854500</v>
      </c>
      <c r="R507" s="14" t="n">
        <v>0</v>
      </c>
      <c r="S507" s="14" t="n">
        <v>34600</v>
      </c>
      <c r="T507" s="14" t="n">
        <v>25950</v>
      </c>
    </row>
    <row collapsed="false" customFormat="false" customHeight="false" hidden="false" ht="15" outlineLevel="0" r="508">
      <c r="A508" s="25" t="n">
        <v>244</v>
      </c>
      <c r="B508" s="23" t="s">
        <v>510</v>
      </c>
      <c r="C508" s="19" t="n">
        <v>83</v>
      </c>
      <c r="D508" s="19" t="n">
        <v>0</v>
      </c>
      <c r="E508" s="19" t="n">
        <f aca="false">C508</f>
        <v>83</v>
      </c>
      <c r="F508" s="20" t="n">
        <f aca="false">E508*G508</f>
        <v>2871800</v>
      </c>
      <c r="G508" s="14" t="n">
        <v>34600</v>
      </c>
      <c r="H508" s="14" t="n">
        <v>0</v>
      </c>
      <c r="I508" s="14" t="n">
        <v>0</v>
      </c>
      <c r="J508" s="14" t="n">
        <v>0</v>
      </c>
      <c r="K508" s="14" t="n">
        <v>0</v>
      </c>
      <c r="L508" s="14" t="n">
        <v>0</v>
      </c>
      <c r="M508" s="14" t="n">
        <v>0</v>
      </c>
      <c r="N508" s="14" t="n">
        <v>0</v>
      </c>
      <c r="O508" s="14" t="n">
        <v>0</v>
      </c>
      <c r="P508" s="14" t="n">
        <v>0</v>
      </c>
      <c r="Q508" s="20" t="n">
        <f aca="false">F508</f>
        <v>2871800</v>
      </c>
      <c r="R508" s="14" t="n">
        <v>0</v>
      </c>
      <c r="S508" s="14" t="n">
        <v>34600</v>
      </c>
      <c r="T508" s="14" t="n">
        <v>25950</v>
      </c>
    </row>
    <row collapsed="false" customFormat="false" customHeight="false" hidden="false" ht="15" outlineLevel="0" r="509">
      <c r="A509" s="25" t="n">
        <v>245</v>
      </c>
      <c r="B509" s="23" t="s">
        <v>511</v>
      </c>
      <c r="C509" s="19" t="n">
        <v>58.6</v>
      </c>
      <c r="D509" s="19" t="n">
        <v>0</v>
      </c>
      <c r="E509" s="19" t="n">
        <f aca="false">C509</f>
        <v>58.6</v>
      </c>
      <c r="F509" s="20" t="n">
        <f aca="false">E509*G509</f>
        <v>2027560</v>
      </c>
      <c r="G509" s="14" t="n">
        <v>34600</v>
      </c>
      <c r="H509" s="14" t="n">
        <v>0</v>
      </c>
      <c r="I509" s="14" t="n">
        <v>0</v>
      </c>
      <c r="J509" s="14" t="n">
        <v>0</v>
      </c>
      <c r="K509" s="14" t="n">
        <v>0</v>
      </c>
      <c r="L509" s="14" t="n">
        <v>0</v>
      </c>
      <c r="M509" s="14" t="n">
        <v>0</v>
      </c>
      <c r="N509" s="14" t="n">
        <v>0</v>
      </c>
      <c r="O509" s="14" t="n">
        <v>0</v>
      </c>
      <c r="P509" s="14" t="n">
        <v>0</v>
      </c>
      <c r="Q509" s="20" t="n">
        <f aca="false">F509</f>
        <v>2027560</v>
      </c>
      <c r="R509" s="14" t="n">
        <v>0</v>
      </c>
      <c r="S509" s="14" t="n">
        <v>34600</v>
      </c>
      <c r="T509" s="14" t="n">
        <v>25950</v>
      </c>
    </row>
    <row collapsed="false" customFormat="false" customHeight="false" hidden="false" ht="15" outlineLevel="0" r="510">
      <c r="A510" s="25" t="n">
        <v>246</v>
      </c>
      <c r="B510" s="23" t="s">
        <v>512</v>
      </c>
      <c r="C510" s="19" t="n">
        <v>83.6</v>
      </c>
      <c r="D510" s="19" t="n">
        <v>0</v>
      </c>
      <c r="E510" s="19" t="n">
        <f aca="false">C510</f>
        <v>83.6</v>
      </c>
      <c r="F510" s="20" t="n">
        <f aca="false">E510*G510</f>
        <v>2892560</v>
      </c>
      <c r="G510" s="14" t="n">
        <v>34600</v>
      </c>
      <c r="H510" s="14" t="n">
        <v>0</v>
      </c>
      <c r="I510" s="14" t="n">
        <v>0</v>
      </c>
      <c r="J510" s="14" t="n">
        <v>0</v>
      </c>
      <c r="K510" s="14" t="n">
        <v>0</v>
      </c>
      <c r="L510" s="14" t="n">
        <v>0</v>
      </c>
      <c r="M510" s="14" t="n">
        <v>0</v>
      </c>
      <c r="N510" s="14" t="n">
        <v>0</v>
      </c>
      <c r="O510" s="14" t="n">
        <v>0</v>
      </c>
      <c r="P510" s="14" t="n">
        <v>0</v>
      </c>
      <c r="Q510" s="20" t="n">
        <f aca="false">F510</f>
        <v>2892560</v>
      </c>
      <c r="R510" s="14" t="n">
        <v>0</v>
      </c>
      <c r="S510" s="14" t="n">
        <v>34600</v>
      </c>
      <c r="T510" s="14" t="n">
        <v>25950</v>
      </c>
    </row>
    <row collapsed="false" customFormat="false" customHeight="false" hidden="false" ht="15" outlineLevel="0" r="511">
      <c r="A511" s="25" t="n">
        <v>247</v>
      </c>
      <c r="B511" s="23" t="s">
        <v>513</v>
      </c>
      <c r="C511" s="19" t="n">
        <v>61.5</v>
      </c>
      <c r="D511" s="19" t="n">
        <v>0</v>
      </c>
      <c r="E511" s="19" t="n">
        <f aca="false">C511</f>
        <v>61.5</v>
      </c>
      <c r="F511" s="20" t="n">
        <f aca="false">E511*G511</f>
        <v>2127900</v>
      </c>
      <c r="G511" s="14" t="n">
        <v>34600</v>
      </c>
      <c r="H511" s="14" t="n">
        <v>0</v>
      </c>
      <c r="I511" s="14" t="n">
        <v>0</v>
      </c>
      <c r="J511" s="14" t="n">
        <v>0</v>
      </c>
      <c r="K511" s="14" t="n">
        <v>0</v>
      </c>
      <c r="L511" s="14" t="n">
        <v>0</v>
      </c>
      <c r="M511" s="14" t="n">
        <v>0</v>
      </c>
      <c r="N511" s="14" t="n">
        <v>0</v>
      </c>
      <c r="O511" s="14" t="n">
        <v>0</v>
      </c>
      <c r="P511" s="14" t="n">
        <v>0</v>
      </c>
      <c r="Q511" s="20" t="n">
        <f aca="false">F511</f>
        <v>2127900</v>
      </c>
      <c r="R511" s="14" t="n">
        <v>0</v>
      </c>
      <c r="S511" s="14" t="n">
        <v>34600</v>
      </c>
      <c r="T511" s="14" t="n">
        <v>25950</v>
      </c>
    </row>
    <row collapsed="false" customFormat="false" customHeight="false" hidden="false" ht="15" outlineLevel="0" r="512">
      <c r="A512" s="25" t="n">
        <v>248</v>
      </c>
      <c r="B512" s="23" t="s">
        <v>514</v>
      </c>
      <c r="C512" s="19" t="n">
        <v>82.6</v>
      </c>
      <c r="D512" s="19" t="n">
        <v>0</v>
      </c>
      <c r="E512" s="19" t="n">
        <f aca="false">C512</f>
        <v>82.6</v>
      </c>
      <c r="F512" s="20" t="n">
        <f aca="false">E512*G512</f>
        <v>2857960</v>
      </c>
      <c r="G512" s="14" t="n">
        <v>34600</v>
      </c>
      <c r="H512" s="14" t="n">
        <v>0</v>
      </c>
      <c r="I512" s="14" t="n">
        <v>0</v>
      </c>
      <c r="J512" s="14" t="n">
        <v>0</v>
      </c>
      <c r="K512" s="14" t="n">
        <v>0</v>
      </c>
      <c r="L512" s="14" t="n">
        <v>0</v>
      </c>
      <c r="M512" s="14" t="n">
        <v>0</v>
      </c>
      <c r="N512" s="14" t="n">
        <v>0</v>
      </c>
      <c r="O512" s="14" t="n">
        <v>0</v>
      </c>
      <c r="P512" s="14" t="n">
        <v>0</v>
      </c>
      <c r="Q512" s="20" t="n">
        <f aca="false">F512</f>
        <v>2857960</v>
      </c>
      <c r="R512" s="14" t="n">
        <v>0</v>
      </c>
      <c r="S512" s="14" t="n">
        <v>34600</v>
      </c>
      <c r="T512" s="14" t="n">
        <v>25950</v>
      </c>
    </row>
    <row collapsed="false" customFormat="false" customHeight="false" hidden="false" ht="15" outlineLevel="0" r="513">
      <c r="A513" s="25" t="n">
        <v>249</v>
      </c>
      <c r="B513" s="23" t="s">
        <v>515</v>
      </c>
      <c r="C513" s="19" t="n">
        <v>83.6</v>
      </c>
      <c r="D513" s="19" t="n">
        <v>0</v>
      </c>
      <c r="E513" s="19" t="n">
        <f aca="false">C513</f>
        <v>83.6</v>
      </c>
      <c r="F513" s="20" t="n">
        <f aca="false">E513*G513</f>
        <v>2892560</v>
      </c>
      <c r="G513" s="14" t="n">
        <v>34600</v>
      </c>
      <c r="H513" s="14" t="n">
        <v>0</v>
      </c>
      <c r="I513" s="14" t="n">
        <v>0</v>
      </c>
      <c r="J513" s="14" t="n">
        <v>0</v>
      </c>
      <c r="K513" s="14" t="n">
        <v>0</v>
      </c>
      <c r="L513" s="14" t="n">
        <v>0</v>
      </c>
      <c r="M513" s="14" t="n">
        <v>0</v>
      </c>
      <c r="N513" s="14" t="n">
        <v>0</v>
      </c>
      <c r="O513" s="14" t="n">
        <v>0</v>
      </c>
      <c r="P513" s="14" t="n">
        <v>0</v>
      </c>
      <c r="Q513" s="20" t="n">
        <f aca="false">F513</f>
        <v>2892560</v>
      </c>
      <c r="R513" s="14" t="n">
        <v>0</v>
      </c>
      <c r="S513" s="14" t="n">
        <v>34600</v>
      </c>
      <c r="T513" s="14" t="n">
        <v>25950</v>
      </c>
    </row>
    <row collapsed="false" customFormat="false" customHeight="false" hidden="false" ht="15" outlineLevel="0" r="514">
      <c r="A514" s="25" t="n">
        <v>250</v>
      </c>
      <c r="B514" s="23" t="s">
        <v>516</v>
      </c>
      <c r="C514" s="19" t="n">
        <v>41.4</v>
      </c>
      <c r="D514" s="19" t="n">
        <v>0</v>
      </c>
      <c r="E514" s="19" t="n">
        <f aca="false">C514</f>
        <v>41.4</v>
      </c>
      <c r="F514" s="20" t="n">
        <f aca="false">E514*G514</f>
        <v>1432440</v>
      </c>
      <c r="G514" s="14" t="n">
        <v>34600</v>
      </c>
      <c r="H514" s="14" t="n">
        <v>0</v>
      </c>
      <c r="I514" s="14" t="n">
        <v>0</v>
      </c>
      <c r="J514" s="14" t="n">
        <v>0</v>
      </c>
      <c r="K514" s="14" t="n">
        <v>0</v>
      </c>
      <c r="L514" s="14" t="n">
        <v>0</v>
      </c>
      <c r="M514" s="14" t="n">
        <v>0</v>
      </c>
      <c r="N514" s="14" t="n">
        <v>0</v>
      </c>
      <c r="O514" s="14" t="n">
        <v>0</v>
      </c>
      <c r="P514" s="14" t="n">
        <v>0</v>
      </c>
      <c r="Q514" s="20" t="n">
        <f aca="false">F514</f>
        <v>1432440</v>
      </c>
      <c r="R514" s="14" t="n">
        <v>0</v>
      </c>
      <c r="S514" s="14" t="n">
        <v>34600</v>
      </c>
      <c r="T514" s="14" t="n">
        <v>25950</v>
      </c>
    </row>
    <row collapsed="false" customFormat="false" customHeight="false" hidden="false" ht="15" outlineLevel="0" r="515">
      <c r="A515" s="25" t="n">
        <v>251</v>
      </c>
      <c r="B515" s="23" t="s">
        <v>517</v>
      </c>
      <c r="C515" s="19" t="n">
        <v>77.8</v>
      </c>
      <c r="D515" s="19" t="n">
        <v>0</v>
      </c>
      <c r="E515" s="19" t="n">
        <f aca="false">C515</f>
        <v>77.8</v>
      </c>
      <c r="F515" s="20" t="n">
        <f aca="false">E515*G515</f>
        <v>2691880</v>
      </c>
      <c r="G515" s="14" t="n">
        <v>34600</v>
      </c>
      <c r="H515" s="14" t="n">
        <v>0</v>
      </c>
      <c r="I515" s="14" t="n">
        <v>0</v>
      </c>
      <c r="J515" s="14" t="n">
        <v>0</v>
      </c>
      <c r="K515" s="14" t="n">
        <v>0</v>
      </c>
      <c r="L515" s="14" t="n">
        <v>0</v>
      </c>
      <c r="M515" s="14" t="n">
        <v>0</v>
      </c>
      <c r="N515" s="14" t="n">
        <v>0</v>
      </c>
      <c r="O515" s="14" t="n">
        <v>0</v>
      </c>
      <c r="P515" s="14" t="n">
        <v>0</v>
      </c>
      <c r="Q515" s="20" t="n">
        <f aca="false">F515</f>
        <v>2691880</v>
      </c>
      <c r="R515" s="14" t="n">
        <v>0</v>
      </c>
      <c r="S515" s="14" t="n">
        <v>34600</v>
      </c>
      <c r="T515" s="14" t="n">
        <v>25950</v>
      </c>
    </row>
    <row collapsed="false" customFormat="false" customHeight="false" hidden="false" ht="15" outlineLevel="0" r="516">
      <c r="A516" s="25" t="n">
        <v>252</v>
      </c>
      <c r="B516" s="23" t="s">
        <v>518</v>
      </c>
      <c r="C516" s="19" t="n">
        <v>72.8</v>
      </c>
      <c r="D516" s="19" t="n">
        <v>0</v>
      </c>
      <c r="E516" s="19" t="n">
        <f aca="false">C516</f>
        <v>72.8</v>
      </c>
      <c r="F516" s="20" t="n">
        <f aca="false">E516*G516</f>
        <v>2518880</v>
      </c>
      <c r="G516" s="14" t="n">
        <v>34600</v>
      </c>
      <c r="H516" s="14" t="n">
        <v>0</v>
      </c>
      <c r="I516" s="14" t="n">
        <v>0</v>
      </c>
      <c r="J516" s="14" t="n">
        <v>0</v>
      </c>
      <c r="K516" s="14" t="n">
        <v>0</v>
      </c>
      <c r="L516" s="14" t="n">
        <v>0</v>
      </c>
      <c r="M516" s="14" t="n">
        <v>0</v>
      </c>
      <c r="N516" s="14" t="n">
        <v>0</v>
      </c>
      <c r="O516" s="14" t="n">
        <v>0</v>
      </c>
      <c r="P516" s="14" t="n">
        <v>0</v>
      </c>
      <c r="Q516" s="20" t="n">
        <f aca="false">F516</f>
        <v>2518880</v>
      </c>
      <c r="R516" s="14" t="n">
        <v>0</v>
      </c>
      <c r="S516" s="14" t="n">
        <v>34600</v>
      </c>
      <c r="T516" s="14" t="n">
        <v>25950</v>
      </c>
    </row>
    <row collapsed="false" customFormat="false" customHeight="false" hidden="false" ht="15" outlineLevel="0" r="517">
      <c r="A517" s="25" t="n">
        <v>253</v>
      </c>
      <c r="B517" s="23" t="s">
        <v>519</v>
      </c>
      <c r="C517" s="19" t="n">
        <v>40.4</v>
      </c>
      <c r="D517" s="19" t="n">
        <v>0</v>
      </c>
      <c r="E517" s="19" t="n">
        <f aca="false">C517</f>
        <v>40.4</v>
      </c>
      <c r="F517" s="20" t="n">
        <f aca="false">E517*G517</f>
        <v>1397840</v>
      </c>
      <c r="G517" s="14" t="n">
        <v>34600</v>
      </c>
      <c r="H517" s="14" t="n">
        <v>0</v>
      </c>
      <c r="I517" s="14" t="n">
        <v>0</v>
      </c>
      <c r="J517" s="14" t="n">
        <v>0</v>
      </c>
      <c r="K517" s="14" t="n">
        <v>0</v>
      </c>
      <c r="L517" s="14" t="n">
        <v>0</v>
      </c>
      <c r="M517" s="14" t="n">
        <v>0</v>
      </c>
      <c r="N517" s="14" t="n">
        <v>0</v>
      </c>
      <c r="O517" s="14" t="n">
        <v>0</v>
      </c>
      <c r="P517" s="14" t="n">
        <v>0</v>
      </c>
      <c r="Q517" s="20" t="n">
        <f aca="false">F517</f>
        <v>1397840</v>
      </c>
      <c r="R517" s="14" t="n">
        <v>0</v>
      </c>
      <c r="S517" s="14" t="n">
        <v>34600</v>
      </c>
      <c r="T517" s="14" t="n">
        <v>25950</v>
      </c>
    </row>
    <row collapsed="false" customFormat="false" customHeight="false" hidden="false" ht="15" outlineLevel="0" r="518">
      <c r="A518" s="25" t="n">
        <v>254</v>
      </c>
      <c r="B518" s="23" t="s">
        <v>520</v>
      </c>
      <c r="C518" s="19" t="n">
        <v>41.1</v>
      </c>
      <c r="D518" s="19" t="n">
        <v>0</v>
      </c>
      <c r="E518" s="19" t="n">
        <f aca="false">C518</f>
        <v>41.1</v>
      </c>
      <c r="F518" s="20" t="n">
        <f aca="false">E518*G518</f>
        <v>1422060</v>
      </c>
      <c r="G518" s="14" t="n">
        <v>34600</v>
      </c>
      <c r="H518" s="14" t="n">
        <v>0</v>
      </c>
      <c r="I518" s="14" t="n">
        <v>0</v>
      </c>
      <c r="J518" s="14" t="n">
        <v>0</v>
      </c>
      <c r="K518" s="14" t="n">
        <v>0</v>
      </c>
      <c r="L518" s="14" t="n">
        <v>0</v>
      </c>
      <c r="M518" s="14" t="n">
        <v>0</v>
      </c>
      <c r="N518" s="14" t="n">
        <v>0</v>
      </c>
      <c r="O518" s="14" t="n">
        <v>0</v>
      </c>
      <c r="P518" s="14" t="n">
        <v>0</v>
      </c>
      <c r="Q518" s="20" t="n">
        <f aca="false">F518</f>
        <v>1422060</v>
      </c>
      <c r="R518" s="14" t="n">
        <v>0</v>
      </c>
      <c r="S518" s="14" t="n">
        <v>34600</v>
      </c>
      <c r="T518" s="14" t="n">
        <v>25950</v>
      </c>
    </row>
    <row collapsed="false" customFormat="false" customHeight="false" hidden="false" ht="15" outlineLevel="0" r="519">
      <c r="A519" s="25" t="n">
        <v>255</v>
      </c>
      <c r="B519" s="23" t="s">
        <v>521</v>
      </c>
      <c r="C519" s="19" t="n">
        <v>83.6</v>
      </c>
      <c r="D519" s="19" t="n">
        <v>0</v>
      </c>
      <c r="E519" s="19" t="n">
        <f aca="false">C519</f>
        <v>83.6</v>
      </c>
      <c r="F519" s="20" t="n">
        <f aca="false">E519*G519</f>
        <v>2892560</v>
      </c>
      <c r="G519" s="14" t="n">
        <v>34600</v>
      </c>
      <c r="H519" s="14" t="n">
        <v>0</v>
      </c>
      <c r="I519" s="14" t="n">
        <v>0</v>
      </c>
      <c r="J519" s="14" t="n">
        <v>0</v>
      </c>
      <c r="K519" s="14" t="n">
        <v>0</v>
      </c>
      <c r="L519" s="14" t="n">
        <v>0</v>
      </c>
      <c r="M519" s="14" t="n">
        <v>0</v>
      </c>
      <c r="N519" s="14" t="n">
        <v>0</v>
      </c>
      <c r="O519" s="14" t="n">
        <v>0</v>
      </c>
      <c r="P519" s="14" t="n">
        <v>0</v>
      </c>
      <c r="Q519" s="20" t="n">
        <f aca="false">F519</f>
        <v>2892560</v>
      </c>
      <c r="R519" s="14" t="n">
        <v>0</v>
      </c>
      <c r="S519" s="14" t="n">
        <v>34600</v>
      </c>
      <c r="T519" s="14" t="n">
        <v>25950</v>
      </c>
    </row>
    <row collapsed="false" customFormat="false" customHeight="false" hidden="false" ht="15" outlineLevel="0" r="520">
      <c r="A520" s="25" t="n">
        <v>256</v>
      </c>
      <c r="B520" s="23" t="s">
        <v>522</v>
      </c>
      <c r="C520" s="19" t="n">
        <v>40.7</v>
      </c>
      <c r="D520" s="19" t="n">
        <v>0</v>
      </c>
      <c r="E520" s="19" t="n">
        <f aca="false">C520</f>
        <v>40.7</v>
      </c>
      <c r="F520" s="20" t="n">
        <f aca="false">E520*G520</f>
        <v>1408220</v>
      </c>
      <c r="G520" s="14" t="n">
        <v>34600</v>
      </c>
      <c r="H520" s="14" t="n">
        <v>0</v>
      </c>
      <c r="I520" s="14" t="n">
        <v>0</v>
      </c>
      <c r="J520" s="14" t="n">
        <v>0</v>
      </c>
      <c r="K520" s="14" t="n">
        <v>0</v>
      </c>
      <c r="L520" s="14" t="n">
        <v>0</v>
      </c>
      <c r="M520" s="14" t="n">
        <v>0</v>
      </c>
      <c r="N520" s="14" t="n">
        <v>0</v>
      </c>
      <c r="O520" s="14" t="n">
        <v>0</v>
      </c>
      <c r="P520" s="14" t="n">
        <v>0</v>
      </c>
      <c r="Q520" s="20" t="n">
        <f aca="false">F520</f>
        <v>1408220</v>
      </c>
      <c r="R520" s="14" t="n">
        <v>0</v>
      </c>
      <c r="S520" s="14" t="n">
        <v>34600</v>
      </c>
      <c r="T520" s="14" t="n">
        <v>25950</v>
      </c>
    </row>
    <row collapsed="false" customFormat="false" customHeight="false" hidden="false" ht="15" outlineLevel="0" r="521">
      <c r="A521" s="25" t="n">
        <v>257</v>
      </c>
      <c r="B521" s="23" t="s">
        <v>523</v>
      </c>
      <c r="C521" s="19" t="n">
        <f aca="false">158.5+D521</f>
        <v>188.5</v>
      </c>
      <c r="D521" s="19" t="n">
        <v>30</v>
      </c>
      <c r="E521" s="19" t="n">
        <f aca="false">C521</f>
        <v>188.5</v>
      </c>
      <c r="F521" s="20" t="n">
        <f aca="false">E521*G521</f>
        <v>6522100</v>
      </c>
      <c r="G521" s="14" t="n">
        <v>34600</v>
      </c>
      <c r="H521" s="14" t="n">
        <v>0</v>
      </c>
      <c r="I521" s="14" t="n">
        <v>0</v>
      </c>
      <c r="J521" s="14" t="n">
        <v>0</v>
      </c>
      <c r="K521" s="14" t="n">
        <v>0</v>
      </c>
      <c r="L521" s="14" t="n">
        <v>0</v>
      </c>
      <c r="M521" s="14" t="n">
        <v>0</v>
      </c>
      <c r="N521" s="14" t="n">
        <v>0</v>
      </c>
      <c r="O521" s="14" t="n">
        <v>0</v>
      </c>
      <c r="P521" s="14" t="n">
        <v>0</v>
      </c>
      <c r="Q521" s="20" t="n">
        <f aca="false">F521</f>
        <v>6522100</v>
      </c>
      <c r="R521" s="14" t="n">
        <v>0</v>
      </c>
      <c r="S521" s="14" t="n">
        <v>34600</v>
      </c>
      <c r="T521" s="14" t="n">
        <v>25950</v>
      </c>
    </row>
    <row collapsed="false" customFormat="false" customHeight="false" hidden="false" ht="15" outlineLevel="0" r="522">
      <c r="A522" s="25" t="n">
        <v>258</v>
      </c>
      <c r="B522" s="23" t="s">
        <v>524</v>
      </c>
      <c r="C522" s="19" t="n">
        <v>328.9</v>
      </c>
      <c r="D522" s="19" t="n">
        <v>0</v>
      </c>
      <c r="E522" s="19" t="n">
        <f aca="false">C522</f>
        <v>328.9</v>
      </c>
      <c r="F522" s="20" t="n">
        <f aca="false">E522*G522</f>
        <v>11379940</v>
      </c>
      <c r="G522" s="14" t="n">
        <v>34600</v>
      </c>
      <c r="H522" s="14" t="n">
        <v>0</v>
      </c>
      <c r="I522" s="14" t="n">
        <v>0</v>
      </c>
      <c r="J522" s="14" t="n">
        <v>0</v>
      </c>
      <c r="K522" s="14" t="n">
        <v>0</v>
      </c>
      <c r="L522" s="14" t="n">
        <v>0</v>
      </c>
      <c r="M522" s="14" t="n">
        <v>0</v>
      </c>
      <c r="N522" s="14" t="n">
        <v>0</v>
      </c>
      <c r="O522" s="14" t="n">
        <v>0</v>
      </c>
      <c r="P522" s="14" t="n">
        <v>0</v>
      </c>
      <c r="Q522" s="20" t="n">
        <f aca="false">F522</f>
        <v>11379940</v>
      </c>
      <c r="R522" s="14" t="n">
        <v>0</v>
      </c>
      <c r="S522" s="14" t="n">
        <v>34600</v>
      </c>
      <c r="T522" s="14" t="n">
        <v>25950</v>
      </c>
    </row>
    <row collapsed="false" customFormat="false" customHeight="false" hidden="false" ht="15" outlineLevel="0" r="523">
      <c r="A523" s="25" t="n">
        <v>259</v>
      </c>
      <c r="B523" s="23" t="s">
        <v>525</v>
      </c>
      <c r="C523" s="19" t="n">
        <v>30.5</v>
      </c>
      <c r="D523" s="19" t="n">
        <v>0</v>
      </c>
      <c r="E523" s="19" t="n">
        <f aca="false">C523</f>
        <v>30.5</v>
      </c>
      <c r="F523" s="20" t="n">
        <f aca="false">E523*G523</f>
        <v>1055300</v>
      </c>
      <c r="G523" s="14" t="n">
        <v>34600</v>
      </c>
      <c r="H523" s="14" t="n">
        <v>0</v>
      </c>
      <c r="I523" s="14" t="n">
        <v>0</v>
      </c>
      <c r="J523" s="14" t="n">
        <v>0</v>
      </c>
      <c r="K523" s="14" t="n">
        <v>0</v>
      </c>
      <c r="L523" s="14" t="n">
        <v>0</v>
      </c>
      <c r="M523" s="14" t="n">
        <v>0</v>
      </c>
      <c r="N523" s="14" t="n">
        <v>0</v>
      </c>
      <c r="O523" s="14" t="n">
        <v>0</v>
      </c>
      <c r="P523" s="14" t="n">
        <v>0</v>
      </c>
      <c r="Q523" s="20" t="n">
        <f aca="false">F523</f>
        <v>1055300</v>
      </c>
      <c r="R523" s="14" t="n">
        <v>0</v>
      </c>
      <c r="S523" s="14" t="n">
        <v>34600</v>
      </c>
      <c r="T523" s="14" t="n">
        <v>25950</v>
      </c>
    </row>
    <row collapsed="false" customFormat="false" customHeight="false" hidden="false" ht="15" outlineLevel="0" r="524">
      <c r="A524" s="25" t="n">
        <v>260</v>
      </c>
      <c r="B524" s="23" t="s">
        <v>526</v>
      </c>
      <c r="C524" s="19" t="n">
        <v>30.5</v>
      </c>
      <c r="D524" s="19" t="n">
        <v>0</v>
      </c>
      <c r="E524" s="19" t="n">
        <f aca="false">C524</f>
        <v>30.5</v>
      </c>
      <c r="F524" s="20" t="n">
        <f aca="false">E524*G524</f>
        <v>1055300</v>
      </c>
      <c r="G524" s="14" t="n">
        <v>34600</v>
      </c>
      <c r="H524" s="14" t="n">
        <v>0</v>
      </c>
      <c r="I524" s="14" t="n">
        <v>0</v>
      </c>
      <c r="J524" s="14" t="n">
        <v>0</v>
      </c>
      <c r="K524" s="14" t="n">
        <v>0</v>
      </c>
      <c r="L524" s="14" t="n">
        <v>0</v>
      </c>
      <c r="M524" s="14" t="n">
        <v>0</v>
      </c>
      <c r="N524" s="14" t="n">
        <v>0</v>
      </c>
      <c r="O524" s="14" t="n">
        <v>0</v>
      </c>
      <c r="P524" s="14" t="n">
        <v>0</v>
      </c>
      <c r="Q524" s="20" t="n">
        <f aca="false">F524</f>
        <v>1055300</v>
      </c>
      <c r="R524" s="14" t="n">
        <v>0</v>
      </c>
      <c r="S524" s="14" t="n">
        <v>34600</v>
      </c>
      <c r="T524" s="14" t="n">
        <v>25950</v>
      </c>
    </row>
    <row collapsed="false" customFormat="false" customHeight="false" hidden="false" ht="15" outlineLevel="0" r="525">
      <c r="A525" s="25" t="n">
        <v>261</v>
      </c>
      <c r="B525" s="23" t="s">
        <v>527</v>
      </c>
      <c r="C525" s="19" t="n">
        <f aca="false">28.5+D525</f>
        <v>112.1</v>
      </c>
      <c r="D525" s="19" t="n">
        <v>83.6</v>
      </c>
      <c r="E525" s="19" t="n">
        <f aca="false">C525</f>
        <v>112.1</v>
      </c>
      <c r="F525" s="20" t="n">
        <f aca="false">E525*G525</f>
        <v>3878660</v>
      </c>
      <c r="G525" s="14" t="n">
        <v>34600</v>
      </c>
      <c r="H525" s="14" t="n">
        <v>0</v>
      </c>
      <c r="I525" s="14" t="n">
        <v>0</v>
      </c>
      <c r="J525" s="14" t="n">
        <v>0</v>
      </c>
      <c r="K525" s="14" t="n">
        <v>0</v>
      </c>
      <c r="L525" s="14" t="n">
        <v>0</v>
      </c>
      <c r="M525" s="14" t="n">
        <v>0</v>
      </c>
      <c r="N525" s="14" t="n">
        <v>0</v>
      </c>
      <c r="O525" s="14" t="n">
        <v>0</v>
      </c>
      <c r="P525" s="14" t="n">
        <v>0</v>
      </c>
      <c r="Q525" s="20" t="n">
        <f aca="false">F525</f>
        <v>3878660</v>
      </c>
      <c r="R525" s="14" t="n">
        <v>0</v>
      </c>
      <c r="S525" s="14" t="n">
        <v>34600</v>
      </c>
      <c r="T525" s="14" t="n">
        <v>25950</v>
      </c>
    </row>
    <row collapsed="false" customFormat="false" customHeight="false" hidden="false" ht="15" outlineLevel="0" r="526">
      <c r="A526" s="25" t="n">
        <v>262</v>
      </c>
      <c r="B526" s="23" t="s">
        <v>528</v>
      </c>
      <c r="C526" s="19" t="n">
        <f aca="false">39+D526</f>
        <v>78.5</v>
      </c>
      <c r="D526" s="19" t="n">
        <v>39.5</v>
      </c>
      <c r="E526" s="19" t="n">
        <f aca="false">C526</f>
        <v>78.5</v>
      </c>
      <c r="F526" s="20" t="n">
        <f aca="false">E526*G526</f>
        <v>2716100</v>
      </c>
      <c r="G526" s="14" t="n">
        <v>34600</v>
      </c>
      <c r="H526" s="14" t="n">
        <v>0</v>
      </c>
      <c r="I526" s="14" t="n">
        <v>0</v>
      </c>
      <c r="J526" s="14" t="n">
        <v>0</v>
      </c>
      <c r="K526" s="14" t="n">
        <v>0</v>
      </c>
      <c r="L526" s="14" t="n">
        <v>0</v>
      </c>
      <c r="M526" s="14" t="n">
        <v>0</v>
      </c>
      <c r="N526" s="14" t="n">
        <v>0</v>
      </c>
      <c r="O526" s="14" t="n">
        <v>0</v>
      </c>
      <c r="P526" s="14" t="n">
        <v>0</v>
      </c>
      <c r="Q526" s="20" t="n">
        <f aca="false">F526</f>
        <v>2716100</v>
      </c>
      <c r="R526" s="14" t="n">
        <v>0</v>
      </c>
      <c r="S526" s="14" t="n">
        <v>34600</v>
      </c>
      <c r="T526" s="14" t="n">
        <v>25950</v>
      </c>
    </row>
    <row collapsed="false" customFormat="false" customHeight="false" hidden="false" ht="15" outlineLevel="0" r="527">
      <c r="A527" s="25" t="n">
        <v>263</v>
      </c>
      <c r="B527" s="23" t="s">
        <v>529</v>
      </c>
      <c r="C527" s="19" t="n">
        <f aca="false">38.3+D527</f>
        <v>78.6</v>
      </c>
      <c r="D527" s="19" t="n">
        <v>40.3</v>
      </c>
      <c r="E527" s="19" t="n">
        <f aca="false">C527</f>
        <v>78.6</v>
      </c>
      <c r="F527" s="20" t="n">
        <f aca="false">E527*G527</f>
        <v>2719560</v>
      </c>
      <c r="G527" s="14" t="n">
        <v>34600</v>
      </c>
      <c r="H527" s="14" t="n">
        <v>0</v>
      </c>
      <c r="I527" s="14" t="n">
        <v>0</v>
      </c>
      <c r="J527" s="14" t="n">
        <v>0</v>
      </c>
      <c r="K527" s="14" t="n">
        <v>0</v>
      </c>
      <c r="L527" s="14" t="n">
        <v>0</v>
      </c>
      <c r="M527" s="14" t="n">
        <v>0</v>
      </c>
      <c r="N527" s="14" t="n">
        <v>0</v>
      </c>
      <c r="O527" s="14" t="n">
        <v>0</v>
      </c>
      <c r="P527" s="14" t="n">
        <v>0</v>
      </c>
      <c r="Q527" s="20" t="n">
        <f aca="false">F527</f>
        <v>2719560</v>
      </c>
      <c r="R527" s="14" t="n">
        <v>0</v>
      </c>
      <c r="S527" s="14" t="n">
        <v>34600</v>
      </c>
      <c r="T527" s="14" t="n">
        <v>25950</v>
      </c>
    </row>
    <row collapsed="false" customFormat="false" customHeight="false" hidden="false" ht="15" outlineLevel="0" r="528">
      <c r="A528" s="25" t="n">
        <v>264</v>
      </c>
      <c r="B528" s="23" t="s">
        <v>530</v>
      </c>
      <c r="C528" s="19" t="n">
        <f aca="false">39.4+D528</f>
        <v>78.5</v>
      </c>
      <c r="D528" s="19" t="n">
        <v>39.1</v>
      </c>
      <c r="E528" s="19" t="n">
        <f aca="false">C528</f>
        <v>78.5</v>
      </c>
      <c r="F528" s="20" t="n">
        <f aca="false">E528*G528</f>
        <v>2716100</v>
      </c>
      <c r="G528" s="14" t="n">
        <v>34600</v>
      </c>
      <c r="H528" s="14" t="n">
        <v>0</v>
      </c>
      <c r="I528" s="14" t="n">
        <v>0</v>
      </c>
      <c r="J528" s="14" t="n">
        <v>0</v>
      </c>
      <c r="K528" s="14" t="n">
        <v>0</v>
      </c>
      <c r="L528" s="14" t="n">
        <v>0</v>
      </c>
      <c r="M528" s="14" t="n">
        <v>0</v>
      </c>
      <c r="N528" s="14" t="n">
        <v>0</v>
      </c>
      <c r="O528" s="14" t="n">
        <v>0</v>
      </c>
      <c r="P528" s="14" t="n">
        <v>0</v>
      </c>
      <c r="Q528" s="20" t="n">
        <f aca="false">F528</f>
        <v>2716100</v>
      </c>
      <c r="R528" s="14" t="n">
        <v>0</v>
      </c>
      <c r="S528" s="14" t="n">
        <v>34600</v>
      </c>
      <c r="T528" s="14" t="n">
        <v>25950</v>
      </c>
    </row>
    <row collapsed="false" customFormat="false" customHeight="false" hidden="false" ht="15" outlineLevel="0" r="529">
      <c r="A529" s="25" t="n">
        <v>265</v>
      </c>
      <c r="B529" s="23" t="s">
        <v>531</v>
      </c>
      <c r="C529" s="19" t="n">
        <f aca="false">36.8+D529</f>
        <v>76.5</v>
      </c>
      <c r="D529" s="19" t="n">
        <v>39.7</v>
      </c>
      <c r="E529" s="19" t="n">
        <f aca="false">C529</f>
        <v>76.5</v>
      </c>
      <c r="F529" s="20" t="n">
        <f aca="false">E529*G529</f>
        <v>2646900</v>
      </c>
      <c r="G529" s="14" t="n">
        <v>34600</v>
      </c>
      <c r="H529" s="14" t="n">
        <v>0</v>
      </c>
      <c r="I529" s="14" t="n">
        <v>0</v>
      </c>
      <c r="J529" s="14" t="n">
        <v>0</v>
      </c>
      <c r="K529" s="14" t="n">
        <v>0</v>
      </c>
      <c r="L529" s="14" t="n">
        <v>0</v>
      </c>
      <c r="M529" s="14" t="n">
        <v>0</v>
      </c>
      <c r="N529" s="14" t="n">
        <v>0</v>
      </c>
      <c r="O529" s="14" t="n">
        <v>0</v>
      </c>
      <c r="P529" s="14" t="n">
        <v>0</v>
      </c>
      <c r="Q529" s="20" t="n">
        <f aca="false">F529</f>
        <v>2646900</v>
      </c>
      <c r="R529" s="14" t="n">
        <v>0</v>
      </c>
      <c r="S529" s="14" t="n">
        <v>34600</v>
      </c>
      <c r="T529" s="14" t="n">
        <v>25950</v>
      </c>
    </row>
    <row collapsed="false" customFormat="false" customHeight="false" hidden="false" ht="15" outlineLevel="0" r="530">
      <c r="A530" s="25" t="n">
        <v>266</v>
      </c>
      <c r="B530" s="23" t="s">
        <v>532</v>
      </c>
      <c r="C530" s="19" t="n">
        <v>97.7</v>
      </c>
      <c r="D530" s="19" t="n">
        <v>0</v>
      </c>
      <c r="E530" s="19" t="n">
        <f aca="false">C530</f>
        <v>97.7</v>
      </c>
      <c r="F530" s="20" t="n">
        <f aca="false">E530*G530</f>
        <v>3380420</v>
      </c>
      <c r="G530" s="14" t="n">
        <v>34600</v>
      </c>
      <c r="H530" s="14" t="n">
        <v>0</v>
      </c>
      <c r="I530" s="14" t="n">
        <v>0</v>
      </c>
      <c r="J530" s="14" t="n">
        <v>0</v>
      </c>
      <c r="K530" s="14" t="n">
        <v>0</v>
      </c>
      <c r="L530" s="14" t="n">
        <v>0</v>
      </c>
      <c r="M530" s="14" t="n">
        <v>0</v>
      </c>
      <c r="N530" s="14" t="n">
        <v>0</v>
      </c>
      <c r="O530" s="14" t="n">
        <v>0</v>
      </c>
      <c r="P530" s="14" t="n">
        <v>0</v>
      </c>
      <c r="Q530" s="20" t="n">
        <f aca="false">F530</f>
        <v>3380420</v>
      </c>
      <c r="R530" s="14" t="n">
        <v>0</v>
      </c>
      <c r="S530" s="14" t="n">
        <v>34600</v>
      </c>
      <c r="T530" s="14" t="n">
        <v>25950</v>
      </c>
    </row>
    <row collapsed="false" customFormat="false" customHeight="false" hidden="false" ht="15" outlineLevel="0" r="531">
      <c r="A531" s="25" t="n">
        <v>267</v>
      </c>
      <c r="B531" s="23" t="s">
        <v>533</v>
      </c>
      <c r="C531" s="19" t="n">
        <f aca="false">28.2+D531</f>
        <v>56.7</v>
      </c>
      <c r="D531" s="19" t="n">
        <v>28.5</v>
      </c>
      <c r="E531" s="19" t="n">
        <f aca="false">C531</f>
        <v>56.7</v>
      </c>
      <c r="F531" s="20" t="n">
        <f aca="false">E531*G531</f>
        <v>1961820</v>
      </c>
      <c r="G531" s="14" t="n">
        <v>34600</v>
      </c>
      <c r="H531" s="14" t="n">
        <v>0</v>
      </c>
      <c r="I531" s="14" t="n">
        <v>0</v>
      </c>
      <c r="J531" s="14" t="n">
        <v>0</v>
      </c>
      <c r="K531" s="14" t="n">
        <v>0</v>
      </c>
      <c r="L531" s="14" t="n">
        <v>0</v>
      </c>
      <c r="M531" s="14" t="n">
        <v>0</v>
      </c>
      <c r="N531" s="14" t="n">
        <v>0</v>
      </c>
      <c r="O531" s="14" t="n">
        <v>0</v>
      </c>
      <c r="P531" s="14" t="n">
        <v>0</v>
      </c>
      <c r="Q531" s="20" t="n">
        <f aca="false">F531</f>
        <v>1961820</v>
      </c>
      <c r="R531" s="14" t="n">
        <v>0</v>
      </c>
      <c r="S531" s="14" t="n">
        <v>34600</v>
      </c>
      <c r="T531" s="14" t="n">
        <v>25950</v>
      </c>
    </row>
    <row collapsed="false" customFormat="false" customHeight="false" hidden="false" ht="15" outlineLevel="0" r="532">
      <c r="A532" s="25" t="n">
        <v>268</v>
      </c>
      <c r="B532" s="23" t="s">
        <v>534</v>
      </c>
      <c r="C532" s="19" t="n">
        <v>203</v>
      </c>
      <c r="D532" s="19" t="n">
        <v>0</v>
      </c>
      <c r="E532" s="19" t="n">
        <f aca="false">C532</f>
        <v>203</v>
      </c>
      <c r="F532" s="20" t="n">
        <f aca="false">E532*G532</f>
        <v>7023800</v>
      </c>
      <c r="G532" s="14" t="n">
        <v>34600</v>
      </c>
      <c r="H532" s="14" t="n">
        <v>0</v>
      </c>
      <c r="I532" s="14" t="n">
        <v>0</v>
      </c>
      <c r="J532" s="14" t="n">
        <v>0</v>
      </c>
      <c r="K532" s="14" t="n">
        <v>0</v>
      </c>
      <c r="L532" s="14" t="n">
        <v>0</v>
      </c>
      <c r="M532" s="14" t="n">
        <v>0</v>
      </c>
      <c r="N532" s="14" t="n">
        <v>0</v>
      </c>
      <c r="O532" s="14" t="n">
        <v>0</v>
      </c>
      <c r="P532" s="14" t="n">
        <v>0</v>
      </c>
      <c r="Q532" s="20" t="n">
        <f aca="false">F532</f>
        <v>7023800</v>
      </c>
      <c r="R532" s="14" t="n">
        <v>0</v>
      </c>
      <c r="S532" s="14" t="n">
        <v>34600</v>
      </c>
      <c r="T532" s="14" t="n">
        <v>25950</v>
      </c>
    </row>
    <row collapsed="false" customFormat="false" customHeight="false" hidden="false" ht="15" outlineLevel="0" r="533">
      <c r="A533" s="25" t="n">
        <v>269</v>
      </c>
      <c r="B533" s="23" t="s">
        <v>535</v>
      </c>
      <c r="C533" s="19" t="n">
        <v>27.8</v>
      </c>
      <c r="D533" s="19" t="n">
        <v>0</v>
      </c>
      <c r="E533" s="19" t="n">
        <f aca="false">C533</f>
        <v>27.8</v>
      </c>
      <c r="F533" s="20" t="n">
        <f aca="false">E533*G533</f>
        <v>961880</v>
      </c>
      <c r="G533" s="14" t="n">
        <v>34600</v>
      </c>
      <c r="H533" s="14" t="n">
        <v>0</v>
      </c>
      <c r="I533" s="14" t="n">
        <v>0</v>
      </c>
      <c r="J533" s="14" t="n">
        <v>0</v>
      </c>
      <c r="K533" s="14" t="n">
        <v>0</v>
      </c>
      <c r="L533" s="14" t="n">
        <v>0</v>
      </c>
      <c r="M533" s="14" t="n">
        <v>0</v>
      </c>
      <c r="N533" s="14" t="n">
        <v>0</v>
      </c>
      <c r="O533" s="14" t="n">
        <v>0</v>
      </c>
      <c r="P533" s="14" t="n">
        <v>0</v>
      </c>
      <c r="Q533" s="20" t="n">
        <f aca="false">F533</f>
        <v>961880</v>
      </c>
      <c r="R533" s="14" t="n">
        <v>0</v>
      </c>
      <c r="S533" s="14" t="n">
        <v>34600</v>
      </c>
      <c r="T533" s="14" t="n">
        <v>25950</v>
      </c>
    </row>
    <row collapsed="false" customFormat="true" customHeight="true" hidden="false" ht="15" outlineLevel="0" r="534" s="15">
      <c r="A534" s="16" t="s">
        <v>536</v>
      </c>
      <c r="B534" s="16"/>
      <c r="C534" s="12" t="n">
        <f aca="false">C535+C542+C549+C570+C580+C591+C597+C600+C603+C616+C626</f>
        <v>15207.86</v>
      </c>
      <c r="D534" s="12" t="n">
        <f aca="false">D535+D542+D549+D570+D580+D591+D597+D600+D603+D616+D626</f>
        <v>2329.1</v>
      </c>
      <c r="E534" s="12" t="n">
        <f aca="false">C534</f>
        <v>15207.86</v>
      </c>
      <c r="F534" s="13" t="n">
        <f aca="false">F535+F542+F549+F570+F580+F591+F597+F600+F603+F616+F626</f>
        <v>526191956</v>
      </c>
      <c r="G534" s="14" t="n">
        <v>34600</v>
      </c>
      <c r="H534" s="14" t="n">
        <v>0</v>
      </c>
      <c r="I534" s="14" t="n">
        <v>0</v>
      </c>
      <c r="J534" s="14" t="n">
        <v>0</v>
      </c>
      <c r="K534" s="14" t="n">
        <v>0</v>
      </c>
      <c r="L534" s="14" t="n">
        <v>0</v>
      </c>
      <c r="M534" s="14" t="n">
        <v>0</v>
      </c>
      <c r="N534" s="14" t="n">
        <v>0</v>
      </c>
      <c r="O534" s="14" t="n">
        <v>0</v>
      </c>
      <c r="P534" s="14" t="n">
        <v>0</v>
      </c>
      <c r="Q534" s="13" t="n">
        <f aca="false">F534</f>
        <v>526191956</v>
      </c>
      <c r="R534" s="14" t="n">
        <v>0</v>
      </c>
      <c r="S534" s="14" t="n">
        <v>34600</v>
      </c>
      <c r="T534" s="14" t="n">
        <v>25950</v>
      </c>
    </row>
    <row collapsed="false" customFormat="true" customHeight="true" hidden="false" ht="15" outlineLevel="0" r="535" s="15">
      <c r="A535" s="16" t="s">
        <v>28</v>
      </c>
      <c r="B535" s="16"/>
      <c r="C535" s="12" t="n">
        <f aca="false">SUM(C536:C541)</f>
        <v>2545.1</v>
      </c>
      <c r="D535" s="12" t="n">
        <f aca="false">SUM(D536:D541)</f>
        <v>1398.9</v>
      </c>
      <c r="E535" s="12" t="n">
        <f aca="false">C535</f>
        <v>2545.1</v>
      </c>
      <c r="F535" s="13" t="n">
        <f aca="false">SUM(F536:F541)</f>
        <v>88060460</v>
      </c>
      <c r="G535" s="14" t="n">
        <v>34600</v>
      </c>
      <c r="H535" s="14" t="n">
        <v>0</v>
      </c>
      <c r="I535" s="14" t="n">
        <v>0</v>
      </c>
      <c r="J535" s="14" t="n">
        <v>0</v>
      </c>
      <c r="K535" s="14" t="n">
        <v>0</v>
      </c>
      <c r="L535" s="14" t="n">
        <v>0</v>
      </c>
      <c r="M535" s="14" t="n">
        <v>0</v>
      </c>
      <c r="N535" s="14" t="n">
        <v>0</v>
      </c>
      <c r="O535" s="14" t="n">
        <v>0</v>
      </c>
      <c r="P535" s="14" t="n">
        <v>0</v>
      </c>
      <c r="Q535" s="13" t="n">
        <f aca="false">F535</f>
        <v>88060460</v>
      </c>
      <c r="R535" s="14" t="n">
        <v>0</v>
      </c>
      <c r="S535" s="14" t="n">
        <v>34600</v>
      </c>
      <c r="T535" s="14" t="n">
        <v>25950</v>
      </c>
    </row>
    <row collapsed="false" customFormat="false" customHeight="false" hidden="false" ht="15" outlineLevel="0" r="536">
      <c r="A536" s="17" t="n">
        <v>1</v>
      </c>
      <c r="B536" s="18" t="s">
        <v>537</v>
      </c>
      <c r="C536" s="19" t="n">
        <f aca="false">184.3+D536</f>
        <v>483.1</v>
      </c>
      <c r="D536" s="19" t="n">
        <v>298.8</v>
      </c>
      <c r="E536" s="19" t="n">
        <f aca="false">C536</f>
        <v>483.1</v>
      </c>
      <c r="F536" s="20" t="n">
        <f aca="false">E536*G536</f>
        <v>16715260</v>
      </c>
      <c r="G536" s="14" t="n">
        <v>34600</v>
      </c>
      <c r="H536" s="14" t="n">
        <v>0</v>
      </c>
      <c r="I536" s="14" t="n">
        <v>0</v>
      </c>
      <c r="J536" s="14" t="n">
        <v>0</v>
      </c>
      <c r="K536" s="14" t="n">
        <v>0</v>
      </c>
      <c r="L536" s="14" t="n">
        <v>0</v>
      </c>
      <c r="M536" s="14" t="n">
        <v>0</v>
      </c>
      <c r="N536" s="14" t="n">
        <v>0</v>
      </c>
      <c r="O536" s="14" t="n">
        <v>0</v>
      </c>
      <c r="P536" s="14" t="n">
        <v>0</v>
      </c>
      <c r="Q536" s="20" t="n">
        <f aca="false">F536</f>
        <v>16715260</v>
      </c>
      <c r="R536" s="14" t="n">
        <v>0</v>
      </c>
      <c r="S536" s="14" t="n">
        <v>34600</v>
      </c>
      <c r="T536" s="14" t="n">
        <v>25950</v>
      </c>
    </row>
    <row collapsed="false" customFormat="false" customHeight="false" hidden="false" ht="15" outlineLevel="0" r="537">
      <c r="A537" s="17" t="n">
        <v>2</v>
      </c>
      <c r="B537" s="18" t="s">
        <v>538</v>
      </c>
      <c r="C537" s="19" t="n">
        <f aca="false">305.7+D537</f>
        <v>483.1</v>
      </c>
      <c r="D537" s="19" t="n">
        <v>177.4</v>
      </c>
      <c r="E537" s="19" t="n">
        <f aca="false">C537</f>
        <v>483.1</v>
      </c>
      <c r="F537" s="20" t="n">
        <f aca="false">E537*G537</f>
        <v>16715260</v>
      </c>
      <c r="G537" s="14" t="n">
        <v>34600</v>
      </c>
      <c r="H537" s="14" t="n">
        <v>0</v>
      </c>
      <c r="I537" s="14" t="n">
        <v>0</v>
      </c>
      <c r="J537" s="14" t="n">
        <v>0</v>
      </c>
      <c r="K537" s="14" t="n">
        <v>0</v>
      </c>
      <c r="L537" s="14" t="n">
        <v>0</v>
      </c>
      <c r="M537" s="14" t="n">
        <v>0</v>
      </c>
      <c r="N537" s="14" t="n">
        <v>0</v>
      </c>
      <c r="O537" s="14" t="n">
        <v>0</v>
      </c>
      <c r="P537" s="14" t="n">
        <v>0</v>
      </c>
      <c r="Q537" s="20" t="n">
        <f aca="false">F537</f>
        <v>16715260</v>
      </c>
      <c r="R537" s="14" t="n">
        <v>0</v>
      </c>
      <c r="S537" s="14" t="n">
        <v>34600</v>
      </c>
      <c r="T537" s="14" t="n">
        <v>25950</v>
      </c>
    </row>
    <row collapsed="false" customFormat="false" customHeight="false" hidden="false" ht="15" outlineLevel="0" r="538">
      <c r="A538" s="17" t="n">
        <v>3</v>
      </c>
      <c r="B538" s="18" t="s">
        <v>539</v>
      </c>
      <c r="C538" s="19" t="n">
        <f aca="false">244.9+D538</f>
        <v>594.3</v>
      </c>
      <c r="D538" s="19" t="n">
        <v>349.4</v>
      </c>
      <c r="E538" s="19" t="n">
        <f aca="false">C538</f>
        <v>594.3</v>
      </c>
      <c r="F538" s="20" t="n">
        <f aca="false">E538*G538</f>
        <v>20562780</v>
      </c>
      <c r="G538" s="14" t="n">
        <v>34600</v>
      </c>
      <c r="H538" s="14" t="n">
        <v>0</v>
      </c>
      <c r="I538" s="14" t="n">
        <v>0</v>
      </c>
      <c r="J538" s="14" t="n">
        <v>0</v>
      </c>
      <c r="K538" s="14" t="n">
        <v>0</v>
      </c>
      <c r="L538" s="14" t="n">
        <v>0</v>
      </c>
      <c r="M538" s="14" t="n">
        <v>0</v>
      </c>
      <c r="N538" s="14" t="n">
        <v>0</v>
      </c>
      <c r="O538" s="14" t="n">
        <v>0</v>
      </c>
      <c r="P538" s="14" t="n">
        <v>0</v>
      </c>
      <c r="Q538" s="20" t="n">
        <f aca="false">F538</f>
        <v>20562780</v>
      </c>
      <c r="R538" s="14" t="n">
        <v>0</v>
      </c>
      <c r="S538" s="14" t="n">
        <v>34600</v>
      </c>
      <c r="T538" s="14" t="n">
        <v>25950</v>
      </c>
    </row>
    <row collapsed="false" customFormat="false" customHeight="false" hidden="false" ht="15" outlineLevel="0" r="539">
      <c r="A539" s="17" t="n">
        <v>4</v>
      </c>
      <c r="B539" s="18" t="s">
        <v>540</v>
      </c>
      <c r="C539" s="19" t="n">
        <f aca="false">251.7+D539</f>
        <v>552.3</v>
      </c>
      <c r="D539" s="19" t="n">
        <v>300.6</v>
      </c>
      <c r="E539" s="19" t="n">
        <f aca="false">C539</f>
        <v>552.3</v>
      </c>
      <c r="F539" s="20" t="n">
        <f aca="false">E539*G539</f>
        <v>19109580</v>
      </c>
      <c r="G539" s="14" t="n">
        <v>34600</v>
      </c>
      <c r="H539" s="14" t="n">
        <v>0</v>
      </c>
      <c r="I539" s="14" t="n">
        <v>0</v>
      </c>
      <c r="J539" s="14" t="n">
        <v>0</v>
      </c>
      <c r="K539" s="14" t="n">
        <v>0</v>
      </c>
      <c r="L539" s="14" t="n">
        <v>0</v>
      </c>
      <c r="M539" s="14" t="n">
        <v>0</v>
      </c>
      <c r="N539" s="14" t="n">
        <v>0</v>
      </c>
      <c r="O539" s="14" t="n">
        <v>0</v>
      </c>
      <c r="P539" s="14" t="n">
        <v>0</v>
      </c>
      <c r="Q539" s="20" t="n">
        <f aca="false">F539</f>
        <v>19109580</v>
      </c>
      <c r="R539" s="14" t="n">
        <v>0</v>
      </c>
      <c r="S539" s="14" t="n">
        <v>34600</v>
      </c>
      <c r="T539" s="14" t="n">
        <v>25950</v>
      </c>
    </row>
    <row collapsed="false" customFormat="false" customHeight="false" hidden="false" ht="15" outlineLevel="0" r="540">
      <c r="A540" s="17" t="n">
        <v>5</v>
      </c>
      <c r="B540" s="18" t="s">
        <v>541</v>
      </c>
      <c r="C540" s="19" t="n">
        <f aca="false">32.1+D540</f>
        <v>97.6</v>
      </c>
      <c r="D540" s="19" t="n">
        <v>65.5</v>
      </c>
      <c r="E540" s="19" t="n">
        <f aca="false">C540</f>
        <v>97.6</v>
      </c>
      <c r="F540" s="20" t="n">
        <f aca="false">E540*G540</f>
        <v>3376960</v>
      </c>
      <c r="G540" s="14" t="n">
        <v>34600</v>
      </c>
      <c r="H540" s="14" t="n">
        <v>0</v>
      </c>
      <c r="I540" s="14" t="n">
        <v>0</v>
      </c>
      <c r="J540" s="14" t="n">
        <v>0</v>
      </c>
      <c r="K540" s="14" t="n">
        <v>0</v>
      </c>
      <c r="L540" s="14" t="n">
        <v>0</v>
      </c>
      <c r="M540" s="14" t="n">
        <v>0</v>
      </c>
      <c r="N540" s="14" t="n">
        <v>0</v>
      </c>
      <c r="O540" s="14" t="n">
        <v>0</v>
      </c>
      <c r="P540" s="14" t="n">
        <v>0</v>
      </c>
      <c r="Q540" s="20" t="n">
        <f aca="false">F540</f>
        <v>3376960</v>
      </c>
      <c r="R540" s="14" t="n">
        <v>0</v>
      </c>
      <c r="S540" s="14" t="n">
        <v>34600</v>
      </c>
      <c r="T540" s="14" t="n">
        <v>25950</v>
      </c>
    </row>
    <row collapsed="false" customFormat="false" customHeight="false" hidden="false" ht="15" outlineLevel="0" r="541">
      <c r="A541" s="17" t="n">
        <v>6</v>
      </c>
      <c r="B541" s="18" t="s">
        <v>542</v>
      </c>
      <c r="C541" s="19" t="n">
        <f aca="false">127.5+D541</f>
        <v>334.7</v>
      </c>
      <c r="D541" s="19" t="n">
        <v>207.2</v>
      </c>
      <c r="E541" s="19" t="n">
        <f aca="false">C541</f>
        <v>334.7</v>
      </c>
      <c r="F541" s="20" t="n">
        <f aca="false">E541*G541</f>
        <v>11580620</v>
      </c>
      <c r="G541" s="14" t="n">
        <v>34600</v>
      </c>
      <c r="H541" s="14" t="n">
        <v>0</v>
      </c>
      <c r="I541" s="14" t="n">
        <v>0</v>
      </c>
      <c r="J541" s="14" t="n">
        <v>0</v>
      </c>
      <c r="K541" s="14" t="n">
        <v>0</v>
      </c>
      <c r="L541" s="14" t="n">
        <v>0</v>
      </c>
      <c r="M541" s="14" t="n">
        <v>0</v>
      </c>
      <c r="N541" s="14" t="n">
        <v>0</v>
      </c>
      <c r="O541" s="14" t="n">
        <v>0</v>
      </c>
      <c r="P541" s="14" t="n">
        <v>0</v>
      </c>
      <c r="Q541" s="20" t="n">
        <f aca="false">F541</f>
        <v>11580620</v>
      </c>
      <c r="R541" s="14" t="n">
        <v>0</v>
      </c>
      <c r="S541" s="14" t="n">
        <v>34600</v>
      </c>
      <c r="T541" s="14" t="n">
        <v>25950</v>
      </c>
    </row>
    <row collapsed="false" customFormat="true" customHeight="true" hidden="false" ht="15" outlineLevel="0" r="542" s="15">
      <c r="A542" s="21" t="s">
        <v>47</v>
      </c>
      <c r="B542" s="21"/>
      <c r="C542" s="12" t="n">
        <f aca="false">SUM(C543:C548)</f>
        <v>1377.12</v>
      </c>
      <c r="D542" s="12" t="n">
        <f aca="false">SUM(D543:D548)</f>
        <v>0</v>
      </c>
      <c r="E542" s="12" t="n">
        <f aca="false">C542</f>
        <v>1377.12</v>
      </c>
      <c r="F542" s="13" t="n">
        <f aca="false">SUM(F543:F548)</f>
        <v>47648352</v>
      </c>
      <c r="G542" s="14" t="n">
        <v>34600</v>
      </c>
      <c r="H542" s="14" t="n">
        <v>0</v>
      </c>
      <c r="I542" s="14" t="n">
        <v>0</v>
      </c>
      <c r="J542" s="14" t="n">
        <v>0</v>
      </c>
      <c r="K542" s="14" t="n">
        <v>0</v>
      </c>
      <c r="L542" s="14" t="n">
        <v>0</v>
      </c>
      <c r="M542" s="14" t="n">
        <v>0</v>
      </c>
      <c r="N542" s="14" t="n">
        <v>0</v>
      </c>
      <c r="O542" s="14" t="n">
        <v>0</v>
      </c>
      <c r="P542" s="14" t="n">
        <v>0</v>
      </c>
      <c r="Q542" s="13" t="n">
        <f aca="false">F542</f>
        <v>47648352</v>
      </c>
      <c r="R542" s="14" t="n">
        <v>0</v>
      </c>
      <c r="S542" s="14" t="n">
        <v>34600</v>
      </c>
      <c r="T542" s="14" t="n">
        <v>25950</v>
      </c>
    </row>
    <row collapsed="false" customFormat="false" customHeight="false" hidden="false" ht="15" outlineLevel="0" r="543">
      <c r="A543" s="22" t="n">
        <v>7</v>
      </c>
      <c r="B543" s="18" t="s">
        <v>543</v>
      </c>
      <c r="C543" s="19" t="n">
        <v>42</v>
      </c>
      <c r="D543" s="19" t="n">
        <v>0</v>
      </c>
      <c r="E543" s="19" t="n">
        <f aca="false">C543</f>
        <v>42</v>
      </c>
      <c r="F543" s="20" t="n">
        <f aca="false">E543*G543</f>
        <v>1453200</v>
      </c>
      <c r="G543" s="14" t="n">
        <v>34600</v>
      </c>
      <c r="H543" s="14" t="n">
        <v>0</v>
      </c>
      <c r="I543" s="14" t="n">
        <v>0</v>
      </c>
      <c r="J543" s="14" t="n">
        <v>0</v>
      </c>
      <c r="K543" s="14" t="n">
        <v>0</v>
      </c>
      <c r="L543" s="14" t="n">
        <v>0</v>
      </c>
      <c r="M543" s="14" t="n">
        <v>0</v>
      </c>
      <c r="N543" s="14" t="n">
        <v>0</v>
      </c>
      <c r="O543" s="14" t="n">
        <v>0</v>
      </c>
      <c r="P543" s="14" t="n">
        <v>0</v>
      </c>
      <c r="Q543" s="20" t="n">
        <f aca="false">F543</f>
        <v>1453200</v>
      </c>
      <c r="R543" s="14" t="n">
        <v>0</v>
      </c>
      <c r="S543" s="14" t="n">
        <v>34600</v>
      </c>
      <c r="T543" s="14" t="n">
        <v>25950</v>
      </c>
    </row>
    <row collapsed="false" customFormat="false" customHeight="false" hidden="false" ht="15" outlineLevel="0" r="544">
      <c r="A544" s="22" t="n">
        <v>8</v>
      </c>
      <c r="B544" s="18" t="s">
        <v>544</v>
      </c>
      <c r="C544" s="19" t="n">
        <v>140</v>
      </c>
      <c r="D544" s="19" t="n">
        <v>0</v>
      </c>
      <c r="E544" s="19" t="n">
        <f aca="false">C544</f>
        <v>140</v>
      </c>
      <c r="F544" s="20" t="n">
        <f aca="false">E544*G544</f>
        <v>4844000</v>
      </c>
      <c r="G544" s="14" t="n">
        <v>34600</v>
      </c>
      <c r="H544" s="14" t="n">
        <v>0</v>
      </c>
      <c r="I544" s="14" t="n">
        <v>0</v>
      </c>
      <c r="J544" s="14" t="n">
        <v>0</v>
      </c>
      <c r="K544" s="14" t="n">
        <v>0</v>
      </c>
      <c r="L544" s="14" t="n">
        <v>0</v>
      </c>
      <c r="M544" s="14" t="n">
        <v>0</v>
      </c>
      <c r="N544" s="14" t="n">
        <v>0</v>
      </c>
      <c r="O544" s="14" t="n">
        <v>0</v>
      </c>
      <c r="P544" s="14" t="n">
        <v>0</v>
      </c>
      <c r="Q544" s="20" t="n">
        <f aca="false">F544</f>
        <v>4844000</v>
      </c>
      <c r="R544" s="14" t="n">
        <v>0</v>
      </c>
      <c r="S544" s="14" t="n">
        <v>34600</v>
      </c>
      <c r="T544" s="14" t="n">
        <v>25950</v>
      </c>
    </row>
    <row collapsed="false" customFormat="false" customHeight="false" hidden="false" ht="15" outlineLevel="0" r="545">
      <c r="A545" s="22" t="n">
        <v>9</v>
      </c>
      <c r="B545" s="18" t="s">
        <v>545</v>
      </c>
      <c r="C545" s="19" t="n">
        <v>289.65</v>
      </c>
      <c r="D545" s="19" t="n">
        <v>0</v>
      </c>
      <c r="E545" s="19" t="n">
        <f aca="false">C545</f>
        <v>289.65</v>
      </c>
      <c r="F545" s="20" t="n">
        <f aca="false">E545*G545</f>
        <v>10021890</v>
      </c>
      <c r="G545" s="14" t="n">
        <v>34600</v>
      </c>
      <c r="H545" s="14" t="n">
        <v>0</v>
      </c>
      <c r="I545" s="14" t="n">
        <v>0</v>
      </c>
      <c r="J545" s="14" t="n">
        <v>0</v>
      </c>
      <c r="K545" s="14" t="n">
        <v>0</v>
      </c>
      <c r="L545" s="14" t="n">
        <v>0</v>
      </c>
      <c r="M545" s="14" t="n">
        <v>0</v>
      </c>
      <c r="N545" s="14" t="n">
        <v>0</v>
      </c>
      <c r="O545" s="14" t="n">
        <v>0</v>
      </c>
      <c r="P545" s="14" t="n">
        <v>0</v>
      </c>
      <c r="Q545" s="20" t="n">
        <f aca="false">F545</f>
        <v>10021890</v>
      </c>
      <c r="R545" s="14" t="n">
        <v>0</v>
      </c>
      <c r="S545" s="14" t="n">
        <v>34600</v>
      </c>
      <c r="T545" s="14" t="n">
        <v>25950</v>
      </c>
    </row>
    <row collapsed="false" customFormat="false" customHeight="false" hidden="false" ht="15" outlineLevel="0" r="546">
      <c r="A546" s="22" t="n">
        <v>10</v>
      </c>
      <c r="B546" s="18" t="s">
        <v>546</v>
      </c>
      <c r="C546" s="19" t="n">
        <v>84.22</v>
      </c>
      <c r="D546" s="19" t="n">
        <v>0</v>
      </c>
      <c r="E546" s="19" t="n">
        <f aca="false">C546</f>
        <v>84.22</v>
      </c>
      <c r="F546" s="20" t="n">
        <f aca="false">E546*G546</f>
        <v>2914012</v>
      </c>
      <c r="G546" s="14" t="n">
        <v>34600</v>
      </c>
      <c r="H546" s="14" t="n">
        <v>0</v>
      </c>
      <c r="I546" s="14" t="n">
        <v>0</v>
      </c>
      <c r="J546" s="14" t="n">
        <v>0</v>
      </c>
      <c r="K546" s="14" t="n">
        <v>0</v>
      </c>
      <c r="L546" s="14" t="n">
        <v>0</v>
      </c>
      <c r="M546" s="14" t="n">
        <v>0</v>
      </c>
      <c r="N546" s="14" t="n">
        <v>0</v>
      </c>
      <c r="O546" s="14" t="n">
        <v>0</v>
      </c>
      <c r="P546" s="14" t="n">
        <v>0</v>
      </c>
      <c r="Q546" s="20" t="n">
        <f aca="false">F546</f>
        <v>2914012</v>
      </c>
      <c r="R546" s="14" t="n">
        <v>0</v>
      </c>
      <c r="S546" s="14" t="n">
        <v>34600</v>
      </c>
      <c r="T546" s="14" t="n">
        <v>25950</v>
      </c>
    </row>
    <row collapsed="false" customFormat="false" customHeight="false" hidden="false" ht="15" outlineLevel="0" r="547">
      <c r="A547" s="22" t="n">
        <v>11</v>
      </c>
      <c r="B547" s="18" t="s">
        <v>547</v>
      </c>
      <c r="C547" s="19" t="n">
        <v>342.55</v>
      </c>
      <c r="D547" s="19" t="n">
        <v>0</v>
      </c>
      <c r="E547" s="19" t="n">
        <f aca="false">C547</f>
        <v>342.55</v>
      </c>
      <c r="F547" s="20" t="n">
        <f aca="false">E547*G547</f>
        <v>11852230</v>
      </c>
      <c r="G547" s="14" t="n">
        <v>34600</v>
      </c>
      <c r="H547" s="14" t="n">
        <v>0</v>
      </c>
      <c r="I547" s="14" t="n">
        <v>0</v>
      </c>
      <c r="J547" s="14" t="n">
        <v>0</v>
      </c>
      <c r="K547" s="14" t="n">
        <v>0</v>
      </c>
      <c r="L547" s="14" t="n">
        <v>0</v>
      </c>
      <c r="M547" s="14" t="n">
        <v>0</v>
      </c>
      <c r="N547" s="14" t="n">
        <v>0</v>
      </c>
      <c r="O547" s="14" t="n">
        <v>0</v>
      </c>
      <c r="P547" s="14" t="n">
        <v>0</v>
      </c>
      <c r="Q547" s="20" t="n">
        <f aca="false">F547</f>
        <v>11852230</v>
      </c>
      <c r="R547" s="14" t="n">
        <v>0</v>
      </c>
      <c r="S547" s="14" t="n">
        <v>34600</v>
      </c>
      <c r="T547" s="14" t="n">
        <v>25950</v>
      </c>
    </row>
    <row collapsed="false" customFormat="false" customHeight="false" hidden="false" ht="15" outlineLevel="0" r="548">
      <c r="A548" s="22" t="n">
        <v>12</v>
      </c>
      <c r="B548" s="18" t="s">
        <v>548</v>
      </c>
      <c r="C548" s="19" t="n">
        <v>478.7</v>
      </c>
      <c r="D548" s="19" t="n">
        <v>0</v>
      </c>
      <c r="E548" s="19" t="n">
        <f aca="false">C548</f>
        <v>478.7</v>
      </c>
      <c r="F548" s="20" t="n">
        <f aca="false">E548*G548</f>
        <v>16563020</v>
      </c>
      <c r="G548" s="14" t="n">
        <v>34600</v>
      </c>
      <c r="H548" s="14" t="n">
        <v>0</v>
      </c>
      <c r="I548" s="14" t="n">
        <v>0</v>
      </c>
      <c r="J548" s="14" t="n">
        <v>0</v>
      </c>
      <c r="K548" s="14" t="n">
        <v>0</v>
      </c>
      <c r="L548" s="14" t="n">
        <v>0</v>
      </c>
      <c r="M548" s="14" t="n">
        <v>0</v>
      </c>
      <c r="N548" s="14" t="n">
        <v>0</v>
      </c>
      <c r="O548" s="14" t="n">
        <v>0</v>
      </c>
      <c r="P548" s="14" t="n">
        <v>0</v>
      </c>
      <c r="Q548" s="20" t="n">
        <f aca="false">F548</f>
        <v>16563020</v>
      </c>
      <c r="R548" s="14" t="n">
        <v>0</v>
      </c>
      <c r="S548" s="14" t="n">
        <v>34600</v>
      </c>
      <c r="T548" s="14" t="n">
        <v>25950</v>
      </c>
    </row>
    <row collapsed="false" customFormat="false" customHeight="true" hidden="false" ht="15" outlineLevel="0" r="549">
      <c r="A549" s="21" t="s">
        <v>549</v>
      </c>
      <c r="B549" s="21"/>
      <c r="C549" s="12" t="n">
        <f aca="false">SUM(C550:C569)</f>
        <v>2961.8</v>
      </c>
      <c r="D549" s="12" t="n">
        <f aca="false">SUM(D550:D569)</f>
        <v>0</v>
      </c>
      <c r="E549" s="12" t="n">
        <f aca="false">C549</f>
        <v>2961.8</v>
      </c>
      <c r="F549" s="13" t="n">
        <f aca="false">SUM(F550:F569)</f>
        <v>102478280</v>
      </c>
      <c r="G549" s="14" t="n">
        <v>34600</v>
      </c>
      <c r="H549" s="14" t="n">
        <v>0</v>
      </c>
      <c r="I549" s="14" t="n">
        <v>0</v>
      </c>
      <c r="J549" s="14" t="n">
        <v>0</v>
      </c>
      <c r="K549" s="14" t="n">
        <v>0</v>
      </c>
      <c r="L549" s="14" t="n">
        <v>0</v>
      </c>
      <c r="M549" s="14" t="n">
        <v>0</v>
      </c>
      <c r="N549" s="14" t="n">
        <v>0</v>
      </c>
      <c r="O549" s="14" t="n">
        <v>0</v>
      </c>
      <c r="P549" s="14" t="n">
        <v>0</v>
      </c>
      <c r="Q549" s="20" t="n">
        <f aca="false">F549</f>
        <v>102478280</v>
      </c>
      <c r="R549" s="14" t="n">
        <v>0</v>
      </c>
      <c r="S549" s="14" t="n">
        <v>34600</v>
      </c>
      <c r="T549" s="14" t="n">
        <v>25950</v>
      </c>
    </row>
    <row collapsed="false" customFormat="false" customHeight="false" hidden="false" ht="15" outlineLevel="0" r="550">
      <c r="A550" s="22" t="n">
        <v>13</v>
      </c>
      <c r="B550" s="18" t="s">
        <v>550</v>
      </c>
      <c r="C550" s="19" t="n">
        <v>171.7</v>
      </c>
      <c r="D550" s="19" t="n">
        <v>0</v>
      </c>
      <c r="E550" s="19" t="n">
        <f aca="false">C550</f>
        <v>171.7</v>
      </c>
      <c r="F550" s="20" t="n">
        <f aca="false">E550*G550</f>
        <v>5940820</v>
      </c>
      <c r="G550" s="14" t="n">
        <v>34600</v>
      </c>
      <c r="H550" s="14" t="n">
        <v>0</v>
      </c>
      <c r="I550" s="14" t="n">
        <v>0</v>
      </c>
      <c r="J550" s="14" t="n">
        <v>0</v>
      </c>
      <c r="K550" s="14" t="n">
        <v>0</v>
      </c>
      <c r="L550" s="14" t="n">
        <v>0</v>
      </c>
      <c r="M550" s="14" t="n">
        <v>0</v>
      </c>
      <c r="N550" s="14" t="n">
        <v>0</v>
      </c>
      <c r="O550" s="14" t="n">
        <v>0</v>
      </c>
      <c r="P550" s="14" t="n">
        <v>0</v>
      </c>
      <c r="Q550" s="20" t="n">
        <f aca="false">F550</f>
        <v>5940820</v>
      </c>
      <c r="R550" s="14" t="n">
        <v>0</v>
      </c>
      <c r="S550" s="14" t="n">
        <v>34600</v>
      </c>
      <c r="T550" s="14" t="n">
        <v>25950</v>
      </c>
    </row>
    <row collapsed="false" customFormat="false" customHeight="false" hidden="false" ht="15" outlineLevel="0" r="551">
      <c r="A551" s="22" t="n">
        <v>14</v>
      </c>
      <c r="B551" s="18" t="s">
        <v>551</v>
      </c>
      <c r="C551" s="19" t="n">
        <v>190.8</v>
      </c>
      <c r="D551" s="19" t="n">
        <v>0</v>
      </c>
      <c r="E551" s="19" t="n">
        <f aca="false">C551</f>
        <v>190.8</v>
      </c>
      <c r="F551" s="20" t="n">
        <f aca="false">E551*G551</f>
        <v>6601680</v>
      </c>
      <c r="G551" s="14" t="n">
        <v>34600</v>
      </c>
      <c r="H551" s="14" t="n">
        <v>0</v>
      </c>
      <c r="I551" s="14" t="n">
        <v>0</v>
      </c>
      <c r="J551" s="14" t="n">
        <v>0</v>
      </c>
      <c r="K551" s="14" t="n">
        <v>0</v>
      </c>
      <c r="L551" s="14" t="n">
        <v>0</v>
      </c>
      <c r="M551" s="14" t="n">
        <v>0</v>
      </c>
      <c r="N551" s="14" t="n">
        <v>0</v>
      </c>
      <c r="O551" s="14" t="n">
        <v>0</v>
      </c>
      <c r="P551" s="14" t="n">
        <v>0</v>
      </c>
      <c r="Q551" s="20" t="n">
        <f aca="false">F551</f>
        <v>6601680</v>
      </c>
      <c r="R551" s="14" t="n">
        <v>0</v>
      </c>
      <c r="S551" s="14" t="n">
        <v>34600</v>
      </c>
      <c r="T551" s="14" t="n">
        <v>25950</v>
      </c>
    </row>
    <row collapsed="false" customFormat="false" customHeight="false" hidden="false" ht="15" outlineLevel="0" r="552">
      <c r="A552" s="22" t="n">
        <v>15</v>
      </c>
      <c r="B552" s="18" t="s">
        <v>552</v>
      </c>
      <c r="C552" s="19" t="n">
        <v>188</v>
      </c>
      <c r="D552" s="19" t="n">
        <v>0</v>
      </c>
      <c r="E552" s="19" t="n">
        <f aca="false">C552</f>
        <v>188</v>
      </c>
      <c r="F552" s="20" t="n">
        <f aca="false">E552*G552</f>
        <v>6504800</v>
      </c>
      <c r="G552" s="14" t="n">
        <v>34600</v>
      </c>
      <c r="H552" s="14" t="n">
        <v>0</v>
      </c>
      <c r="I552" s="14" t="n">
        <v>0</v>
      </c>
      <c r="J552" s="14" t="n">
        <v>0</v>
      </c>
      <c r="K552" s="14" t="n">
        <v>0</v>
      </c>
      <c r="L552" s="14" t="n">
        <v>0</v>
      </c>
      <c r="M552" s="14" t="n">
        <v>0</v>
      </c>
      <c r="N552" s="14" t="n">
        <v>0</v>
      </c>
      <c r="O552" s="14" t="n">
        <v>0</v>
      </c>
      <c r="P552" s="14" t="n">
        <v>0</v>
      </c>
      <c r="Q552" s="20" t="n">
        <f aca="false">F552</f>
        <v>6504800</v>
      </c>
      <c r="R552" s="14" t="n">
        <v>0</v>
      </c>
      <c r="S552" s="14" t="n">
        <v>34600</v>
      </c>
      <c r="T552" s="14" t="n">
        <v>25950</v>
      </c>
    </row>
    <row collapsed="false" customFormat="false" customHeight="false" hidden="false" ht="15" outlineLevel="0" r="553">
      <c r="A553" s="22" t="n">
        <v>16</v>
      </c>
      <c r="B553" s="18" t="s">
        <v>553</v>
      </c>
      <c r="C553" s="19" t="n">
        <v>54.4</v>
      </c>
      <c r="D553" s="19" t="n">
        <v>0</v>
      </c>
      <c r="E553" s="19" t="n">
        <f aca="false">C553</f>
        <v>54.4</v>
      </c>
      <c r="F553" s="20" t="n">
        <f aca="false">E553*G553</f>
        <v>1882240</v>
      </c>
      <c r="G553" s="14" t="n">
        <v>34600</v>
      </c>
      <c r="H553" s="14" t="n">
        <v>0</v>
      </c>
      <c r="I553" s="14" t="n">
        <v>0</v>
      </c>
      <c r="J553" s="14" t="n">
        <v>0</v>
      </c>
      <c r="K553" s="14" t="n">
        <v>0</v>
      </c>
      <c r="L553" s="14" t="n">
        <v>0</v>
      </c>
      <c r="M553" s="14" t="n">
        <v>0</v>
      </c>
      <c r="N553" s="14" t="n">
        <v>0</v>
      </c>
      <c r="O553" s="14" t="n">
        <v>0</v>
      </c>
      <c r="P553" s="14" t="n">
        <v>0</v>
      </c>
      <c r="Q553" s="20" t="n">
        <f aca="false">F553</f>
        <v>1882240</v>
      </c>
      <c r="R553" s="14" t="n">
        <v>0</v>
      </c>
      <c r="S553" s="14" t="n">
        <v>34600</v>
      </c>
      <c r="T553" s="14" t="n">
        <v>25950</v>
      </c>
    </row>
    <row collapsed="false" customFormat="false" customHeight="false" hidden="false" ht="15" outlineLevel="0" r="554">
      <c r="A554" s="22" t="n">
        <v>17</v>
      </c>
      <c r="B554" s="18" t="s">
        <v>554</v>
      </c>
      <c r="C554" s="19" t="n">
        <v>372.6</v>
      </c>
      <c r="D554" s="19" t="n">
        <v>0</v>
      </c>
      <c r="E554" s="19" t="n">
        <f aca="false">C554</f>
        <v>372.6</v>
      </c>
      <c r="F554" s="20" t="n">
        <f aca="false">E554*G554</f>
        <v>12891960</v>
      </c>
      <c r="G554" s="14" t="n">
        <v>34600</v>
      </c>
      <c r="H554" s="14" t="n">
        <v>0</v>
      </c>
      <c r="I554" s="14" t="n">
        <v>0</v>
      </c>
      <c r="J554" s="14" t="n">
        <v>0</v>
      </c>
      <c r="K554" s="14" t="n">
        <v>0</v>
      </c>
      <c r="L554" s="14" t="n">
        <v>0</v>
      </c>
      <c r="M554" s="14" t="n">
        <v>0</v>
      </c>
      <c r="N554" s="14" t="n">
        <v>0</v>
      </c>
      <c r="O554" s="14" t="n">
        <v>0</v>
      </c>
      <c r="P554" s="14" t="n">
        <v>0</v>
      </c>
      <c r="Q554" s="20" t="n">
        <f aca="false">F554</f>
        <v>12891960</v>
      </c>
      <c r="R554" s="14" t="n">
        <v>0</v>
      </c>
      <c r="S554" s="14" t="n">
        <v>34600</v>
      </c>
      <c r="T554" s="14" t="n">
        <v>25950</v>
      </c>
    </row>
    <row collapsed="false" customFormat="false" customHeight="false" hidden="false" ht="15" outlineLevel="0" r="555">
      <c r="A555" s="22" t="n">
        <v>18</v>
      </c>
      <c r="B555" s="18" t="s">
        <v>555</v>
      </c>
      <c r="C555" s="19" t="n">
        <v>171.4</v>
      </c>
      <c r="D555" s="19" t="n">
        <v>0</v>
      </c>
      <c r="E555" s="19" t="n">
        <f aca="false">C555</f>
        <v>171.4</v>
      </c>
      <c r="F555" s="20" t="n">
        <f aca="false">E555*G555</f>
        <v>5930440</v>
      </c>
      <c r="G555" s="14" t="n">
        <v>34600</v>
      </c>
      <c r="H555" s="14" t="n">
        <v>0</v>
      </c>
      <c r="I555" s="14" t="n">
        <v>0</v>
      </c>
      <c r="J555" s="14" t="n">
        <v>0</v>
      </c>
      <c r="K555" s="14" t="n">
        <v>0</v>
      </c>
      <c r="L555" s="14" t="n">
        <v>0</v>
      </c>
      <c r="M555" s="14" t="n">
        <v>0</v>
      </c>
      <c r="N555" s="14" t="n">
        <v>0</v>
      </c>
      <c r="O555" s="14" t="n">
        <v>0</v>
      </c>
      <c r="P555" s="14" t="n">
        <v>0</v>
      </c>
      <c r="Q555" s="20" t="n">
        <f aca="false">F555</f>
        <v>5930440</v>
      </c>
      <c r="R555" s="14" t="n">
        <v>0</v>
      </c>
      <c r="S555" s="14" t="n">
        <v>34600</v>
      </c>
      <c r="T555" s="14" t="n">
        <v>25950</v>
      </c>
    </row>
    <row collapsed="false" customFormat="false" customHeight="false" hidden="false" ht="15" outlineLevel="0" r="556">
      <c r="A556" s="22" t="n">
        <v>19</v>
      </c>
      <c r="B556" s="18" t="s">
        <v>556</v>
      </c>
      <c r="C556" s="19" t="n">
        <v>258.3</v>
      </c>
      <c r="D556" s="19" t="n">
        <v>0</v>
      </c>
      <c r="E556" s="19" t="n">
        <f aca="false">C556</f>
        <v>258.3</v>
      </c>
      <c r="F556" s="20" t="n">
        <f aca="false">E556*G556</f>
        <v>8937180</v>
      </c>
      <c r="G556" s="14" t="n">
        <v>34600</v>
      </c>
      <c r="H556" s="14" t="n">
        <v>0</v>
      </c>
      <c r="I556" s="14" t="n">
        <v>0</v>
      </c>
      <c r="J556" s="14" t="n">
        <v>0</v>
      </c>
      <c r="K556" s="14" t="n">
        <v>0</v>
      </c>
      <c r="L556" s="14" t="n">
        <v>0</v>
      </c>
      <c r="M556" s="14" t="n">
        <v>0</v>
      </c>
      <c r="N556" s="14" t="n">
        <v>0</v>
      </c>
      <c r="O556" s="14" t="n">
        <v>0</v>
      </c>
      <c r="P556" s="14" t="n">
        <v>0</v>
      </c>
      <c r="Q556" s="20" t="n">
        <f aca="false">F556</f>
        <v>8937180</v>
      </c>
      <c r="R556" s="14" t="n">
        <v>0</v>
      </c>
      <c r="S556" s="14" t="n">
        <v>34600</v>
      </c>
      <c r="T556" s="14" t="n">
        <v>25950</v>
      </c>
    </row>
    <row collapsed="false" customFormat="false" customHeight="false" hidden="false" ht="15" outlineLevel="0" r="557">
      <c r="A557" s="22" t="n">
        <v>20</v>
      </c>
      <c r="B557" s="18" t="s">
        <v>557</v>
      </c>
      <c r="C557" s="19" t="n">
        <v>129</v>
      </c>
      <c r="D557" s="19" t="n">
        <v>0</v>
      </c>
      <c r="E557" s="19" t="n">
        <f aca="false">C557</f>
        <v>129</v>
      </c>
      <c r="F557" s="20" t="n">
        <f aca="false">E557*G557</f>
        <v>4463400</v>
      </c>
      <c r="G557" s="14" t="n">
        <v>34600</v>
      </c>
      <c r="H557" s="14" t="n">
        <v>0</v>
      </c>
      <c r="I557" s="14" t="n">
        <v>0</v>
      </c>
      <c r="J557" s="14" t="n">
        <v>0</v>
      </c>
      <c r="K557" s="14" t="n">
        <v>0</v>
      </c>
      <c r="L557" s="14" t="n">
        <v>0</v>
      </c>
      <c r="M557" s="14" t="n">
        <v>0</v>
      </c>
      <c r="N557" s="14" t="n">
        <v>0</v>
      </c>
      <c r="O557" s="14" t="n">
        <v>0</v>
      </c>
      <c r="P557" s="14" t="n">
        <v>0</v>
      </c>
      <c r="Q557" s="20" t="n">
        <f aca="false">F557</f>
        <v>4463400</v>
      </c>
      <c r="R557" s="14" t="n">
        <v>0</v>
      </c>
      <c r="S557" s="14" t="n">
        <v>34600</v>
      </c>
      <c r="T557" s="14" t="n">
        <v>25950</v>
      </c>
    </row>
    <row collapsed="false" customFormat="false" customHeight="false" hidden="false" ht="15" outlineLevel="0" r="558">
      <c r="A558" s="22" t="n">
        <v>21</v>
      </c>
      <c r="B558" s="18" t="s">
        <v>558</v>
      </c>
      <c r="C558" s="19" t="n">
        <v>93</v>
      </c>
      <c r="D558" s="19" t="n">
        <v>0</v>
      </c>
      <c r="E558" s="19" t="n">
        <f aca="false">C558</f>
        <v>93</v>
      </c>
      <c r="F558" s="20" t="n">
        <f aca="false">E558*G558</f>
        <v>3217800</v>
      </c>
      <c r="G558" s="14" t="n">
        <v>34600</v>
      </c>
      <c r="H558" s="14" t="n">
        <v>0</v>
      </c>
      <c r="I558" s="14" t="n">
        <v>0</v>
      </c>
      <c r="J558" s="14" t="n">
        <v>0</v>
      </c>
      <c r="K558" s="14" t="n">
        <v>0</v>
      </c>
      <c r="L558" s="14" t="n">
        <v>0</v>
      </c>
      <c r="M558" s="14" t="n">
        <v>0</v>
      </c>
      <c r="N558" s="14" t="n">
        <v>0</v>
      </c>
      <c r="O558" s="14" t="n">
        <v>0</v>
      </c>
      <c r="P558" s="14" t="n">
        <v>0</v>
      </c>
      <c r="Q558" s="20" t="n">
        <f aca="false">F558</f>
        <v>3217800</v>
      </c>
      <c r="R558" s="14" t="n">
        <v>0</v>
      </c>
      <c r="S558" s="14" t="n">
        <v>34600</v>
      </c>
      <c r="T558" s="14" t="n">
        <v>25950</v>
      </c>
    </row>
    <row collapsed="false" customFormat="false" customHeight="false" hidden="false" ht="15" outlineLevel="0" r="559">
      <c r="A559" s="22" t="n">
        <v>22</v>
      </c>
      <c r="B559" s="18" t="s">
        <v>559</v>
      </c>
      <c r="C559" s="19" t="n">
        <v>68.7</v>
      </c>
      <c r="D559" s="19" t="n">
        <v>0</v>
      </c>
      <c r="E559" s="19" t="n">
        <f aca="false">C559</f>
        <v>68.7</v>
      </c>
      <c r="F559" s="20" t="n">
        <f aca="false">E559*G559</f>
        <v>2377020</v>
      </c>
      <c r="G559" s="14" t="n">
        <v>34600</v>
      </c>
      <c r="H559" s="14" t="n">
        <v>0</v>
      </c>
      <c r="I559" s="14" t="n">
        <v>0</v>
      </c>
      <c r="J559" s="14" t="n">
        <v>0</v>
      </c>
      <c r="K559" s="14" t="n">
        <v>0</v>
      </c>
      <c r="L559" s="14" t="n">
        <v>0</v>
      </c>
      <c r="M559" s="14" t="n">
        <v>0</v>
      </c>
      <c r="N559" s="14" t="n">
        <v>0</v>
      </c>
      <c r="O559" s="14" t="n">
        <v>0</v>
      </c>
      <c r="P559" s="14" t="n">
        <v>0</v>
      </c>
      <c r="Q559" s="20" t="n">
        <f aca="false">F559</f>
        <v>2377020</v>
      </c>
      <c r="R559" s="14" t="n">
        <v>0</v>
      </c>
      <c r="S559" s="14" t="n">
        <v>34600</v>
      </c>
      <c r="T559" s="14" t="n">
        <v>25950</v>
      </c>
    </row>
    <row collapsed="false" customFormat="false" customHeight="false" hidden="false" ht="15" outlineLevel="0" r="560">
      <c r="A560" s="22" t="n">
        <v>23</v>
      </c>
      <c r="B560" s="18" t="s">
        <v>560</v>
      </c>
      <c r="C560" s="19" t="n">
        <v>92</v>
      </c>
      <c r="D560" s="19" t="n">
        <v>0</v>
      </c>
      <c r="E560" s="19" t="n">
        <f aca="false">C560</f>
        <v>92</v>
      </c>
      <c r="F560" s="20" t="n">
        <f aca="false">E560*G560</f>
        <v>3183200</v>
      </c>
      <c r="G560" s="14" t="n">
        <v>34600</v>
      </c>
      <c r="H560" s="14" t="n">
        <v>0</v>
      </c>
      <c r="I560" s="14" t="n">
        <v>0</v>
      </c>
      <c r="J560" s="14" t="n">
        <v>0</v>
      </c>
      <c r="K560" s="14" t="n">
        <v>0</v>
      </c>
      <c r="L560" s="14" t="n">
        <v>0</v>
      </c>
      <c r="M560" s="14" t="n">
        <v>0</v>
      </c>
      <c r="N560" s="14" t="n">
        <v>0</v>
      </c>
      <c r="O560" s="14" t="n">
        <v>0</v>
      </c>
      <c r="P560" s="14" t="n">
        <v>0</v>
      </c>
      <c r="Q560" s="20" t="n">
        <f aca="false">F560</f>
        <v>3183200</v>
      </c>
      <c r="R560" s="14" t="n">
        <v>0</v>
      </c>
      <c r="S560" s="14" t="n">
        <v>34600</v>
      </c>
      <c r="T560" s="14" t="n">
        <v>25950</v>
      </c>
    </row>
    <row collapsed="false" customFormat="false" customHeight="false" hidden="false" ht="15" outlineLevel="0" r="561">
      <c r="A561" s="22" t="n">
        <v>24</v>
      </c>
      <c r="B561" s="18" t="s">
        <v>561</v>
      </c>
      <c r="C561" s="19" t="n">
        <v>314.2</v>
      </c>
      <c r="D561" s="19" t="n">
        <v>0</v>
      </c>
      <c r="E561" s="19" t="n">
        <f aca="false">C561</f>
        <v>314.2</v>
      </c>
      <c r="F561" s="20" t="n">
        <f aca="false">E561*G561</f>
        <v>10871320</v>
      </c>
      <c r="G561" s="14" t="n">
        <v>34600</v>
      </c>
      <c r="H561" s="14" t="n">
        <v>0</v>
      </c>
      <c r="I561" s="14" t="n">
        <v>0</v>
      </c>
      <c r="J561" s="14" t="n">
        <v>0</v>
      </c>
      <c r="K561" s="14" t="n">
        <v>0</v>
      </c>
      <c r="L561" s="14" t="n">
        <v>0</v>
      </c>
      <c r="M561" s="14" t="n">
        <v>0</v>
      </c>
      <c r="N561" s="14" t="n">
        <v>0</v>
      </c>
      <c r="O561" s="14" t="n">
        <v>0</v>
      </c>
      <c r="P561" s="14" t="n">
        <v>0</v>
      </c>
      <c r="Q561" s="20" t="n">
        <f aca="false">F561</f>
        <v>10871320</v>
      </c>
      <c r="R561" s="14" t="n">
        <v>0</v>
      </c>
      <c r="S561" s="14" t="n">
        <v>34600</v>
      </c>
      <c r="T561" s="14" t="n">
        <v>25950</v>
      </c>
    </row>
    <row collapsed="false" customFormat="false" customHeight="false" hidden="false" ht="15" outlineLevel="0" r="562">
      <c r="A562" s="22" t="n">
        <v>25</v>
      </c>
      <c r="B562" s="18" t="s">
        <v>562</v>
      </c>
      <c r="C562" s="19" t="n">
        <v>407.7</v>
      </c>
      <c r="D562" s="19" t="n">
        <v>0</v>
      </c>
      <c r="E562" s="19" t="n">
        <f aca="false">C562</f>
        <v>407.7</v>
      </c>
      <c r="F562" s="20" t="n">
        <f aca="false">E562*G562</f>
        <v>14106420</v>
      </c>
      <c r="G562" s="14" t="n">
        <v>34600</v>
      </c>
      <c r="H562" s="14" t="n">
        <v>0</v>
      </c>
      <c r="I562" s="14" t="n">
        <v>0</v>
      </c>
      <c r="J562" s="14" t="n">
        <v>0</v>
      </c>
      <c r="K562" s="14" t="n">
        <v>0</v>
      </c>
      <c r="L562" s="14" t="n">
        <v>0</v>
      </c>
      <c r="M562" s="14" t="n">
        <v>0</v>
      </c>
      <c r="N562" s="14" t="n">
        <v>0</v>
      </c>
      <c r="O562" s="14" t="n">
        <v>0</v>
      </c>
      <c r="P562" s="14" t="n">
        <v>0</v>
      </c>
      <c r="Q562" s="20" t="n">
        <f aca="false">F562</f>
        <v>14106420</v>
      </c>
      <c r="R562" s="14" t="n">
        <v>0</v>
      </c>
      <c r="S562" s="14" t="n">
        <v>34600</v>
      </c>
      <c r="T562" s="14" t="n">
        <v>25950</v>
      </c>
    </row>
    <row collapsed="false" customFormat="false" customHeight="false" hidden="false" ht="15" outlineLevel="0" r="563">
      <c r="A563" s="22" t="n">
        <v>26</v>
      </c>
      <c r="B563" s="18" t="s">
        <v>563</v>
      </c>
      <c r="C563" s="19" t="n">
        <v>132.5</v>
      </c>
      <c r="D563" s="19" t="n">
        <v>0</v>
      </c>
      <c r="E563" s="19" t="n">
        <f aca="false">C563</f>
        <v>132.5</v>
      </c>
      <c r="F563" s="20" t="n">
        <f aca="false">E563*G563</f>
        <v>4584500</v>
      </c>
      <c r="G563" s="14" t="n">
        <v>34600</v>
      </c>
      <c r="H563" s="14" t="n">
        <v>0</v>
      </c>
      <c r="I563" s="14" t="n">
        <v>0</v>
      </c>
      <c r="J563" s="14" t="n">
        <v>0</v>
      </c>
      <c r="K563" s="14" t="n">
        <v>0</v>
      </c>
      <c r="L563" s="14" t="n">
        <v>0</v>
      </c>
      <c r="M563" s="14" t="n">
        <v>0</v>
      </c>
      <c r="N563" s="14" t="n">
        <v>0</v>
      </c>
      <c r="O563" s="14" t="n">
        <v>0</v>
      </c>
      <c r="P563" s="14" t="n">
        <v>0</v>
      </c>
      <c r="Q563" s="20" t="n">
        <f aca="false">F563</f>
        <v>4584500</v>
      </c>
      <c r="R563" s="14" t="n">
        <v>0</v>
      </c>
      <c r="S563" s="14" t="n">
        <v>34600</v>
      </c>
      <c r="T563" s="14" t="n">
        <v>25950</v>
      </c>
    </row>
    <row collapsed="false" customFormat="false" customHeight="false" hidden="false" ht="15" outlineLevel="0" r="564">
      <c r="A564" s="22" t="n">
        <v>27</v>
      </c>
      <c r="B564" s="18" t="s">
        <v>564</v>
      </c>
      <c r="C564" s="19" t="n">
        <v>32.7</v>
      </c>
      <c r="D564" s="19" t="n">
        <v>0</v>
      </c>
      <c r="E564" s="19" t="n">
        <f aca="false">C564</f>
        <v>32.7</v>
      </c>
      <c r="F564" s="20" t="n">
        <f aca="false">E564*G564</f>
        <v>1131420</v>
      </c>
      <c r="G564" s="14" t="n">
        <v>34600</v>
      </c>
      <c r="H564" s="14" t="n">
        <v>0</v>
      </c>
      <c r="I564" s="14" t="n">
        <v>0</v>
      </c>
      <c r="J564" s="14" t="n">
        <v>0</v>
      </c>
      <c r="K564" s="14" t="n">
        <v>0</v>
      </c>
      <c r="L564" s="14" t="n">
        <v>0</v>
      </c>
      <c r="M564" s="14" t="n">
        <v>0</v>
      </c>
      <c r="N564" s="14" t="n">
        <v>0</v>
      </c>
      <c r="O564" s="14" t="n">
        <v>0</v>
      </c>
      <c r="P564" s="14" t="n">
        <v>0</v>
      </c>
      <c r="Q564" s="20" t="n">
        <f aca="false">F564</f>
        <v>1131420</v>
      </c>
      <c r="R564" s="14" t="n">
        <v>0</v>
      </c>
      <c r="S564" s="14" t="n">
        <v>34600</v>
      </c>
      <c r="T564" s="14" t="n">
        <v>25950</v>
      </c>
    </row>
    <row collapsed="false" customFormat="false" customHeight="false" hidden="false" ht="15" outlineLevel="0" r="565">
      <c r="A565" s="22" t="n">
        <v>28</v>
      </c>
      <c r="B565" s="18" t="s">
        <v>565</v>
      </c>
      <c r="C565" s="19" t="n">
        <v>66</v>
      </c>
      <c r="D565" s="19" t="n">
        <v>0</v>
      </c>
      <c r="E565" s="19" t="n">
        <f aca="false">C565</f>
        <v>66</v>
      </c>
      <c r="F565" s="20" t="n">
        <f aca="false">E565*G565</f>
        <v>2283600</v>
      </c>
      <c r="G565" s="14" t="n">
        <v>34600</v>
      </c>
      <c r="H565" s="14" t="n">
        <v>0</v>
      </c>
      <c r="I565" s="14" t="n">
        <v>0</v>
      </c>
      <c r="J565" s="14" t="n">
        <v>0</v>
      </c>
      <c r="K565" s="14" t="n">
        <v>0</v>
      </c>
      <c r="L565" s="14" t="n">
        <v>0</v>
      </c>
      <c r="M565" s="14" t="n">
        <v>0</v>
      </c>
      <c r="N565" s="14" t="n">
        <v>0</v>
      </c>
      <c r="O565" s="14" t="n">
        <v>0</v>
      </c>
      <c r="P565" s="14" t="n">
        <v>0</v>
      </c>
      <c r="Q565" s="20" t="n">
        <f aca="false">F565</f>
        <v>2283600</v>
      </c>
      <c r="R565" s="14" t="n">
        <v>0</v>
      </c>
      <c r="S565" s="14" t="n">
        <v>34600</v>
      </c>
      <c r="T565" s="14" t="n">
        <v>25950</v>
      </c>
    </row>
    <row collapsed="false" customFormat="false" customHeight="false" hidden="false" ht="15" outlineLevel="0" r="566">
      <c r="A566" s="22" t="n">
        <v>29</v>
      </c>
      <c r="B566" s="18" t="s">
        <v>566</v>
      </c>
      <c r="C566" s="19" t="n">
        <v>64.1</v>
      </c>
      <c r="D566" s="19" t="n">
        <v>0</v>
      </c>
      <c r="E566" s="19" t="n">
        <f aca="false">C566</f>
        <v>64.1</v>
      </c>
      <c r="F566" s="20" t="n">
        <f aca="false">E566*G566</f>
        <v>2217860</v>
      </c>
      <c r="G566" s="14" t="n">
        <v>34600</v>
      </c>
      <c r="H566" s="14" t="n">
        <v>0</v>
      </c>
      <c r="I566" s="14" t="n">
        <v>0</v>
      </c>
      <c r="J566" s="14" t="n">
        <v>0</v>
      </c>
      <c r="K566" s="14" t="n">
        <v>0</v>
      </c>
      <c r="L566" s="14" t="n">
        <v>0</v>
      </c>
      <c r="M566" s="14" t="n">
        <v>0</v>
      </c>
      <c r="N566" s="14" t="n">
        <v>0</v>
      </c>
      <c r="O566" s="14" t="n">
        <v>0</v>
      </c>
      <c r="P566" s="14" t="n">
        <v>0</v>
      </c>
      <c r="Q566" s="20" t="n">
        <f aca="false">F566</f>
        <v>2217860</v>
      </c>
      <c r="R566" s="14" t="n">
        <v>0</v>
      </c>
      <c r="S566" s="14" t="n">
        <v>34600</v>
      </c>
      <c r="T566" s="14" t="n">
        <v>25950</v>
      </c>
    </row>
    <row collapsed="false" customFormat="false" customHeight="false" hidden="false" ht="15" outlineLevel="0" r="567">
      <c r="A567" s="22" t="n">
        <v>30</v>
      </c>
      <c r="B567" s="18" t="s">
        <v>567</v>
      </c>
      <c r="C567" s="19" t="n">
        <v>33</v>
      </c>
      <c r="D567" s="19" t="n">
        <v>0</v>
      </c>
      <c r="E567" s="19" t="n">
        <f aca="false">C567</f>
        <v>33</v>
      </c>
      <c r="F567" s="20" t="n">
        <f aca="false">E567*G567</f>
        <v>1141800</v>
      </c>
      <c r="G567" s="14" t="n">
        <v>34600</v>
      </c>
      <c r="H567" s="14" t="n">
        <v>0</v>
      </c>
      <c r="I567" s="14" t="n">
        <v>0</v>
      </c>
      <c r="J567" s="14" t="n">
        <v>0</v>
      </c>
      <c r="K567" s="14" t="n">
        <v>0</v>
      </c>
      <c r="L567" s="14" t="n">
        <v>0</v>
      </c>
      <c r="M567" s="14" t="n">
        <v>0</v>
      </c>
      <c r="N567" s="14" t="n">
        <v>0</v>
      </c>
      <c r="O567" s="14" t="n">
        <v>0</v>
      </c>
      <c r="P567" s="14" t="n">
        <v>0</v>
      </c>
      <c r="Q567" s="20" t="n">
        <f aca="false">F567</f>
        <v>1141800</v>
      </c>
      <c r="R567" s="14" t="n">
        <v>0</v>
      </c>
      <c r="S567" s="14" t="n">
        <v>34600</v>
      </c>
      <c r="T567" s="14" t="n">
        <v>25950</v>
      </c>
    </row>
    <row collapsed="false" customFormat="false" customHeight="false" hidden="false" ht="15" outlineLevel="0" r="568">
      <c r="A568" s="22" t="n">
        <v>31</v>
      </c>
      <c r="B568" s="18" t="s">
        <v>568</v>
      </c>
      <c r="C568" s="19" t="n">
        <v>85.9</v>
      </c>
      <c r="D568" s="19" t="n">
        <v>0</v>
      </c>
      <c r="E568" s="19" t="n">
        <f aca="false">C568</f>
        <v>85.9</v>
      </c>
      <c r="F568" s="20" t="n">
        <f aca="false">E568*G568</f>
        <v>2972140</v>
      </c>
      <c r="G568" s="14" t="n">
        <v>34600</v>
      </c>
      <c r="H568" s="14" t="n">
        <v>0</v>
      </c>
      <c r="I568" s="14" t="n">
        <v>0</v>
      </c>
      <c r="J568" s="14" t="n">
        <v>0</v>
      </c>
      <c r="K568" s="14" t="n">
        <v>0</v>
      </c>
      <c r="L568" s="14" t="n">
        <v>0</v>
      </c>
      <c r="M568" s="14" t="n">
        <v>0</v>
      </c>
      <c r="N568" s="14" t="n">
        <v>0</v>
      </c>
      <c r="O568" s="14" t="n">
        <v>0</v>
      </c>
      <c r="P568" s="14" t="n">
        <v>0</v>
      </c>
      <c r="Q568" s="20" t="n">
        <f aca="false">F568</f>
        <v>2972140</v>
      </c>
      <c r="R568" s="14" t="n">
        <v>0</v>
      </c>
      <c r="S568" s="14" t="n">
        <v>34600</v>
      </c>
      <c r="T568" s="14" t="n">
        <v>25950</v>
      </c>
    </row>
    <row collapsed="false" customFormat="false" customHeight="false" hidden="false" ht="15" outlineLevel="0" r="569">
      <c r="A569" s="22" t="n">
        <v>32</v>
      </c>
      <c r="B569" s="18" t="s">
        <v>569</v>
      </c>
      <c r="C569" s="19" t="n">
        <v>35.8</v>
      </c>
      <c r="D569" s="19" t="n">
        <v>0</v>
      </c>
      <c r="E569" s="19" t="n">
        <f aca="false">C569</f>
        <v>35.8</v>
      </c>
      <c r="F569" s="20" t="n">
        <f aca="false">E569*G569</f>
        <v>1238680</v>
      </c>
      <c r="G569" s="14" t="n">
        <v>34600</v>
      </c>
      <c r="H569" s="14" t="n">
        <v>0</v>
      </c>
      <c r="I569" s="14" t="n">
        <v>0</v>
      </c>
      <c r="J569" s="14" t="n">
        <v>0</v>
      </c>
      <c r="K569" s="14" t="n">
        <v>0</v>
      </c>
      <c r="L569" s="14" t="n">
        <v>0</v>
      </c>
      <c r="M569" s="14" t="n">
        <v>0</v>
      </c>
      <c r="N569" s="14" t="n">
        <v>0</v>
      </c>
      <c r="O569" s="14" t="n">
        <v>0</v>
      </c>
      <c r="P569" s="14" t="n">
        <v>0</v>
      </c>
      <c r="Q569" s="20" t="n">
        <f aca="false">F569</f>
        <v>1238680</v>
      </c>
      <c r="R569" s="14" t="n">
        <v>0</v>
      </c>
      <c r="S569" s="14" t="n">
        <v>34600</v>
      </c>
      <c r="T569" s="14" t="n">
        <v>25950</v>
      </c>
    </row>
    <row collapsed="false" customFormat="true" customHeight="true" hidden="false" ht="15" outlineLevel="0" r="570" s="15">
      <c r="A570" s="16" t="s">
        <v>88</v>
      </c>
      <c r="B570" s="16"/>
      <c r="C570" s="12" t="n">
        <f aca="false">SUM(C571:C579)</f>
        <v>1253.5</v>
      </c>
      <c r="D570" s="12" t="n">
        <f aca="false">SUM(D571:D579)</f>
        <v>196</v>
      </c>
      <c r="E570" s="12" t="n">
        <f aca="false">C570</f>
        <v>1253.5</v>
      </c>
      <c r="F570" s="13" t="n">
        <f aca="false">SUM(F571:F579)</f>
        <v>43371100</v>
      </c>
      <c r="G570" s="14" t="n">
        <v>34600</v>
      </c>
      <c r="H570" s="14" t="n">
        <v>0</v>
      </c>
      <c r="I570" s="14" t="n">
        <v>0</v>
      </c>
      <c r="J570" s="14" t="n">
        <v>0</v>
      </c>
      <c r="K570" s="14" t="n">
        <v>0</v>
      </c>
      <c r="L570" s="14" t="n">
        <v>0</v>
      </c>
      <c r="M570" s="14" t="n">
        <v>0</v>
      </c>
      <c r="N570" s="14" t="n">
        <v>0</v>
      </c>
      <c r="O570" s="14" t="n">
        <v>0</v>
      </c>
      <c r="P570" s="14" t="n">
        <v>0</v>
      </c>
      <c r="Q570" s="13" t="n">
        <f aca="false">F570</f>
        <v>43371100</v>
      </c>
      <c r="R570" s="14" t="n">
        <v>0</v>
      </c>
      <c r="S570" s="14" t="n">
        <v>34600</v>
      </c>
      <c r="T570" s="14" t="n">
        <v>25950</v>
      </c>
    </row>
    <row collapsed="false" customFormat="false" customHeight="false" hidden="false" ht="15" outlineLevel="0" r="571">
      <c r="A571" s="22" t="n">
        <v>33</v>
      </c>
      <c r="B571" s="18" t="s">
        <v>570</v>
      </c>
      <c r="C571" s="19" t="n">
        <f aca="false">85.1+D571</f>
        <v>195.1</v>
      </c>
      <c r="D571" s="19" t="n">
        <v>110</v>
      </c>
      <c r="E571" s="19" t="n">
        <f aca="false">C571</f>
        <v>195.1</v>
      </c>
      <c r="F571" s="20" t="n">
        <f aca="false">E571*G571</f>
        <v>6750460</v>
      </c>
      <c r="G571" s="14" t="n">
        <v>34600</v>
      </c>
      <c r="H571" s="14" t="n">
        <v>0</v>
      </c>
      <c r="I571" s="14" t="n">
        <v>0</v>
      </c>
      <c r="J571" s="14" t="n">
        <v>0</v>
      </c>
      <c r="K571" s="14" t="n">
        <v>0</v>
      </c>
      <c r="L571" s="14" t="n">
        <v>0</v>
      </c>
      <c r="M571" s="14" t="n">
        <v>0</v>
      </c>
      <c r="N571" s="14" t="n">
        <v>0</v>
      </c>
      <c r="O571" s="14" t="n">
        <v>0</v>
      </c>
      <c r="P571" s="14" t="n">
        <v>0</v>
      </c>
      <c r="Q571" s="20" t="n">
        <f aca="false">F571</f>
        <v>6750460</v>
      </c>
      <c r="R571" s="14" t="n">
        <v>0</v>
      </c>
      <c r="S571" s="14" t="n">
        <v>34600</v>
      </c>
      <c r="T571" s="14" t="n">
        <v>25950</v>
      </c>
    </row>
    <row collapsed="false" customFormat="false" customHeight="false" hidden="false" ht="15" outlineLevel="0" r="572">
      <c r="A572" s="22" t="n">
        <v>34</v>
      </c>
      <c r="B572" s="18" t="s">
        <v>571</v>
      </c>
      <c r="C572" s="19" t="n">
        <f aca="false">84.9+D572</f>
        <v>170.9</v>
      </c>
      <c r="D572" s="19" t="n">
        <v>86</v>
      </c>
      <c r="E572" s="19" t="n">
        <f aca="false">C572</f>
        <v>170.9</v>
      </c>
      <c r="F572" s="20" t="n">
        <f aca="false">E572*G572</f>
        <v>5913140</v>
      </c>
      <c r="G572" s="14" t="n">
        <v>34600</v>
      </c>
      <c r="H572" s="14" t="n">
        <v>0</v>
      </c>
      <c r="I572" s="14" t="n">
        <v>0</v>
      </c>
      <c r="J572" s="14" t="n">
        <v>0</v>
      </c>
      <c r="K572" s="14" t="n">
        <v>0</v>
      </c>
      <c r="L572" s="14" t="n">
        <v>0</v>
      </c>
      <c r="M572" s="14" t="n">
        <v>0</v>
      </c>
      <c r="N572" s="14" t="n">
        <v>0</v>
      </c>
      <c r="O572" s="14" t="n">
        <v>0</v>
      </c>
      <c r="P572" s="14" t="n">
        <v>0</v>
      </c>
      <c r="Q572" s="20" t="n">
        <f aca="false">F572</f>
        <v>5913140</v>
      </c>
      <c r="R572" s="14" t="n">
        <v>0</v>
      </c>
      <c r="S572" s="14" t="n">
        <v>34600</v>
      </c>
      <c r="T572" s="14" t="n">
        <v>25950</v>
      </c>
    </row>
    <row collapsed="false" customFormat="false" customHeight="false" hidden="false" ht="15" outlineLevel="0" r="573">
      <c r="A573" s="22" t="n">
        <v>35</v>
      </c>
      <c r="B573" s="18" t="s">
        <v>572</v>
      </c>
      <c r="C573" s="19" t="n">
        <v>163</v>
      </c>
      <c r="D573" s="19" t="n">
        <v>0</v>
      </c>
      <c r="E573" s="19" t="n">
        <f aca="false">C573</f>
        <v>163</v>
      </c>
      <c r="F573" s="20" t="n">
        <f aca="false">E573*G573</f>
        <v>5639800</v>
      </c>
      <c r="G573" s="14" t="n">
        <v>34600</v>
      </c>
      <c r="H573" s="14" t="n">
        <v>0</v>
      </c>
      <c r="I573" s="14" t="n">
        <v>0</v>
      </c>
      <c r="J573" s="14" t="n">
        <v>0</v>
      </c>
      <c r="K573" s="14" t="n">
        <v>0</v>
      </c>
      <c r="L573" s="14" t="n">
        <v>0</v>
      </c>
      <c r="M573" s="14" t="n">
        <v>0</v>
      </c>
      <c r="N573" s="14" t="n">
        <v>0</v>
      </c>
      <c r="O573" s="14" t="n">
        <v>0</v>
      </c>
      <c r="P573" s="14" t="n">
        <v>0</v>
      </c>
      <c r="Q573" s="20" t="n">
        <f aca="false">F573</f>
        <v>5639800</v>
      </c>
      <c r="R573" s="14" t="n">
        <v>0</v>
      </c>
      <c r="S573" s="14" t="n">
        <v>34600</v>
      </c>
      <c r="T573" s="14" t="n">
        <v>25950</v>
      </c>
    </row>
    <row collapsed="false" customFormat="false" customHeight="false" hidden="false" ht="15" outlineLevel="0" r="574">
      <c r="A574" s="22" t="n">
        <v>36</v>
      </c>
      <c r="B574" s="18" t="s">
        <v>573</v>
      </c>
      <c r="C574" s="19" t="n">
        <v>80.9</v>
      </c>
      <c r="D574" s="19" t="n">
        <v>0</v>
      </c>
      <c r="E574" s="19" t="n">
        <f aca="false">C574</f>
        <v>80.9</v>
      </c>
      <c r="F574" s="20" t="n">
        <f aca="false">E574*G574</f>
        <v>2799140</v>
      </c>
      <c r="G574" s="14" t="n">
        <v>34600</v>
      </c>
      <c r="H574" s="14" t="n">
        <v>0</v>
      </c>
      <c r="I574" s="14" t="n">
        <v>0</v>
      </c>
      <c r="J574" s="14" t="n">
        <v>0</v>
      </c>
      <c r="K574" s="14" t="n">
        <v>0</v>
      </c>
      <c r="L574" s="14" t="n">
        <v>0</v>
      </c>
      <c r="M574" s="14" t="n">
        <v>0</v>
      </c>
      <c r="N574" s="14" t="n">
        <v>0</v>
      </c>
      <c r="O574" s="14" t="n">
        <v>0</v>
      </c>
      <c r="P574" s="14" t="n">
        <v>0</v>
      </c>
      <c r="Q574" s="20" t="n">
        <f aca="false">F574</f>
        <v>2799140</v>
      </c>
      <c r="R574" s="14" t="n">
        <v>0</v>
      </c>
      <c r="S574" s="14" t="n">
        <v>34600</v>
      </c>
      <c r="T574" s="14" t="n">
        <v>25950</v>
      </c>
    </row>
    <row collapsed="false" customFormat="false" customHeight="false" hidden="false" ht="15" outlineLevel="0" r="575">
      <c r="A575" s="22" t="n">
        <v>37</v>
      </c>
      <c r="B575" s="18" t="s">
        <v>574</v>
      </c>
      <c r="C575" s="19" t="n">
        <v>182</v>
      </c>
      <c r="D575" s="19" t="n">
        <v>0</v>
      </c>
      <c r="E575" s="19" t="n">
        <f aca="false">C575</f>
        <v>182</v>
      </c>
      <c r="F575" s="20" t="n">
        <f aca="false">E575*G575</f>
        <v>6297200</v>
      </c>
      <c r="G575" s="14" t="n">
        <v>34600</v>
      </c>
      <c r="H575" s="14" t="n">
        <v>0</v>
      </c>
      <c r="I575" s="14" t="n">
        <v>0</v>
      </c>
      <c r="J575" s="14" t="n">
        <v>0</v>
      </c>
      <c r="K575" s="14" t="n">
        <v>0</v>
      </c>
      <c r="L575" s="14" t="n">
        <v>0</v>
      </c>
      <c r="M575" s="14" t="n">
        <v>0</v>
      </c>
      <c r="N575" s="14" t="n">
        <v>0</v>
      </c>
      <c r="O575" s="14" t="n">
        <v>0</v>
      </c>
      <c r="P575" s="14" t="n">
        <v>0</v>
      </c>
      <c r="Q575" s="20" t="n">
        <f aca="false">F575</f>
        <v>6297200</v>
      </c>
      <c r="R575" s="14" t="n">
        <v>0</v>
      </c>
      <c r="S575" s="14" t="n">
        <v>34600</v>
      </c>
      <c r="T575" s="14" t="n">
        <v>25950</v>
      </c>
    </row>
    <row collapsed="false" customFormat="false" customHeight="false" hidden="false" ht="15" outlineLevel="0" r="576">
      <c r="A576" s="22" t="n">
        <v>38</v>
      </c>
      <c r="B576" s="18" t="s">
        <v>575</v>
      </c>
      <c r="C576" s="19" t="n">
        <v>184.9</v>
      </c>
      <c r="D576" s="19" t="n">
        <v>0</v>
      </c>
      <c r="E576" s="19" t="n">
        <f aca="false">C576</f>
        <v>184.9</v>
      </c>
      <c r="F576" s="20" t="n">
        <f aca="false">E576*G576</f>
        <v>6397540</v>
      </c>
      <c r="G576" s="14" t="n">
        <v>34600</v>
      </c>
      <c r="H576" s="14" t="n">
        <v>0</v>
      </c>
      <c r="I576" s="14" t="n">
        <v>0</v>
      </c>
      <c r="J576" s="14" t="n">
        <v>0</v>
      </c>
      <c r="K576" s="14" t="n">
        <v>0</v>
      </c>
      <c r="L576" s="14" t="n">
        <v>0</v>
      </c>
      <c r="M576" s="14" t="n">
        <v>0</v>
      </c>
      <c r="N576" s="14" t="n">
        <v>0</v>
      </c>
      <c r="O576" s="14" t="n">
        <v>0</v>
      </c>
      <c r="P576" s="14" t="n">
        <v>0</v>
      </c>
      <c r="Q576" s="20" t="n">
        <f aca="false">F576</f>
        <v>6397540</v>
      </c>
      <c r="R576" s="14" t="n">
        <v>0</v>
      </c>
      <c r="S576" s="14" t="n">
        <v>34600</v>
      </c>
      <c r="T576" s="14" t="n">
        <v>25950</v>
      </c>
    </row>
    <row collapsed="false" customFormat="false" customHeight="false" hidden="false" ht="15" outlineLevel="0" r="577">
      <c r="A577" s="22" t="n">
        <v>39</v>
      </c>
      <c r="B577" s="18" t="s">
        <v>576</v>
      </c>
      <c r="C577" s="19" t="n">
        <v>31.6</v>
      </c>
      <c r="D577" s="19" t="n">
        <v>0</v>
      </c>
      <c r="E577" s="19" t="n">
        <f aca="false">C577</f>
        <v>31.6</v>
      </c>
      <c r="F577" s="20" t="n">
        <f aca="false">E577*G577</f>
        <v>1093360</v>
      </c>
      <c r="G577" s="14" t="n">
        <v>34600</v>
      </c>
      <c r="H577" s="14" t="n">
        <v>0</v>
      </c>
      <c r="I577" s="14" t="n">
        <v>0</v>
      </c>
      <c r="J577" s="14" t="n">
        <v>0</v>
      </c>
      <c r="K577" s="14" t="n">
        <v>0</v>
      </c>
      <c r="L577" s="14" t="n">
        <v>0</v>
      </c>
      <c r="M577" s="14" t="n">
        <v>0</v>
      </c>
      <c r="N577" s="14" t="n">
        <v>0</v>
      </c>
      <c r="O577" s="14" t="n">
        <v>0</v>
      </c>
      <c r="P577" s="14" t="n">
        <v>0</v>
      </c>
      <c r="Q577" s="20" t="n">
        <f aca="false">F577</f>
        <v>1093360</v>
      </c>
      <c r="R577" s="14" t="n">
        <v>0</v>
      </c>
      <c r="S577" s="14" t="n">
        <v>34600</v>
      </c>
      <c r="T577" s="14" t="n">
        <v>25950</v>
      </c>
    </row>
    <row collapsed="false" customFormat="false" customHeight="false" hidden="false" ht="15" outlineLevel="0" r="578">
      <c r="A578" s="22" t="n">
        <v>40</v>
      </c>
      <c r="B578" s="18" t="s">
        <v>577</v>
      </c>
      <c r="C578" s="19" t="n">
        <v>184</v>
      </c>
      <c r="D578" s="19" t="n">
        <v>0</v>
      </c>
      <c r="E578" s="19" t="n">
        <f aca="false">C578</f>
        <v>184</v>
      </c>
      <c r="F578" s="20" t="n">
        <f aca="false">E578*G578</f>
        <v>6366400</v>
      </c>
      <c r="G578" s="14" t="n">
        <v>34600</v>
      </c>
      <c r="H578" s="14" t="n">
        <v>0</v>
      </c>
      <c r="I578" s="14" t="n">
        <v>0</v>
      </c>
      <c r="J578" s="14" t="n">
        <v>0</v>
      </c>
      <c r="K578" s="14" t="n">
        <v>0</v>
      </c>
      <c r="L578" s="14" t="n">
        <v>0</v>
      </c>
      <c r="M578" s="14" t="n">
        <v>0</v>
      </c>
      <c r="N578" s="14" t="n">
        <v>0</v>
      </c>
      <c r="O578" s="14" t="n">
        <v>0</v>
      </c>
      <c r="P578" s="14" t="n">
        <v>0</v>
      </c>
      <c r="Q578" s="20" t="n">
        <f aca="false">F578</f>
        <v>6366400</v>
      </c>
      <c r="R578" s="14" t="n">
        <v>0</v>
      </c>
      <c r="S578" s="14" t="n">
        <v>34600</v>
      </c>
      <c r="T578" s="14" t="n">
        <v>25950</v>
      </c>
    </row>
    <row collapsed="false" customFormat="false" customHeight="false" hidden="false" ht="14.9" outlineLevel="0" r="579">
      <c r="A579" s="22" t="n">
        <v>41</v>
      </c>
      <c r="B579" s="18" t="s">
        <v>578</v>
      </c>
      <c r="C579" s="19" t="n">
        <v>61.1</v>
      </c>
      <c r="D579" s="19" t="n">
        <v>0</v>
      </c>
      <c r="E579" s="19" t="n">
        <f aca="false">C579</f>
        <v>61.1</v>
      </c>
      <c r="F579" s="20" t="n">
        <f aca="false">E579*G579</f>
        <v>2114060</v>
      </c>
      <c r="G579" s="14" t="n">
        <v>34600</v>
      </c>
      <c r="H579" s="14" t="n">
        <v>0</v>
      </c>
      <c r="I579" s="14" t="n">
        <v>0</v>
      </c>
      <c r="J579" s="14" t="n">
        <v>0</v>
      </c>
      <c r="K579" s="14" t="n">
        <v>0</v>
      </c>
      <c r="L579" s="14" t="n">
        <v>0</v>
      </c>
      <c r="M579" s="14" t="n">
        <v>0</v>
      </c>
      <c r="N579" s="14" t="n">
        <v>0</v>
      </c>
      <c r="O579" s="14" t="n">
        <v>0</v>
      </c>
      <c r="P579" s="14" t="n">
        <v>0</v>
      </c>
      <c r="Q579" s="20" t="n">
        <f aca="false">F579</f>
        <v>2114060</v>
      </c>
      <c r="R579" s="14" t="n">
        <v>0</v>
      </c>
      <c r="S579" s="14" t="n">
        <v>34600</v>
      </c>
      <c r="T579" s="14" t="n">
        <v>25950</v>
      </c>
    </row>
    <row collapsed="false" customFormat="true" customHeight="true" hidden="false" ht="15" outlineLevel="0" r="580" s="15">
      <c r="A580" s="16" t="s">
        <v>124</v>
      </c>
      <c r="B580" s="16"/>
      <c r="C580" s="12" t="n">
        <f aca="false">SUM(C581:C590)</f>
        <v>865.8</v>
      </c>
      <c r="D580" s="12" t="n">
        <f aca="false">SUM(D581:D590)</f>
        <v>0</v>
      </c>
      <c r="E580" s="12" t="n">
        <f aca="false">C580</f>
        <v>865.8</v>
      </c>
      <c r="F580" s="13" t="n">
        <f aca="false">SUM(F581:F590)</f>
        <v>29956680</v>
      </c>
      <c r="G580" s="14" t="n">
        <v>34600</v>
      </c>
      <c r="H580" s="14" t="n">
        <v>0</v>
      </c>
      <c r="I580" s="14" t="n">
        <v>0</v>
      </c>
      <c r="J580" s="14" t="n">
        <v>0</v>
      </c>
      <c r="K580" s="14" t="n">
        <v>0</v>
      </c>
      <c r="L580" s="14" t="n">
        <v>0</v>
      </c>
      <c r="M580" s="14" t="n">
        <v>0</v>
      </c>
      <c r="N580" s="14" t="n">
        <v>0</v>
      </c>
      <c r="O580" s="14" t="n">
        <v>0</v>
      </c>
      <c r="P580" s="14" t="n">
        <v>0</v>
      </c>
      <c r="Q580" s="13" t="n">
        <f aca="false">F580</f>
        <v>29956680</v>
      </c>
      <c r="R580" s="14" t="n">
        <v>0</v>
      </c>
      <c r="S580" s="14" t="n">
        <v>34600</v>
      </c>
      <c r="T580" s="14" t="n">
        <v>25950</v>
      </c>
    </row>
    <row collapsed="false" customFormat="false" customHeight="false" hidden="false" ht="15" outlineLevel="0" r="581">
      <c r="A581" s="22" t="n">
        <v>42</v>
      </c>
      <c r="B581" s="18" t="s">
        <v>579</v>
      </c>
      <c r="C581" s="19" t="n">
        <v>120</v>
      </c>
      <c r="D581" s="19" t="n">
        <v>0</v>
      </c>
      <c r="E581" s="19" t="n">
        <f aca="false">C581</f>
        <v>120</v>
      </c>
      <c r="F581" s="20" t="n">
        <f aca="false">E581*G581</f>
        <v>4152000</v>
      </c>
      <c r="G581" s="14" t="n">
        <v>34600</v>
      </c>
      <c r="H581" s="14" t="n">
        <v>0</v>
      </c>
      <c r="I581" s="14" t="n">
        <v>0</v>
      </c>
      <c r="J581" s="14" t="n">
        <v>0</v>
      </c>
      <c r="K581" s="14" t="n">
        <v>0</v>
      </c>
      <c r="L581" s="14" t="n">
        <v>0</v>
      </c>
      <c r="M581" s="14" t="n">
        <v>0</v>
      </c>
      <c r="N581" s="14" t="n">
        <v>0</v>
      </c>
      <c r="O581" s="14" t="n">
        <v>0</v>
      </c>
      <c r="P581" s="14" t="n">
        <v>0</v>
      </c>
      <c r="Q581" s="20" t="n">
        <f aca="false">F581</f>
        <v>4152000</v>
      </c>
      <c r="R581" s="14" t="n">
        <v>0</v>
      </c>
      <c r="S581" s="14" t="n">
        <v>34600</v>
      </c>
      <c r="T581" s="14" t="n">
        <v>25950</v>
      </c>
    </row>
    <row collapsed="false" customFormat="false" customHeight="false" hidden="false" ht="15" outlineLevel="0" r="582">
      <c r="A582" s="22" t="n">
        <v>43</v>
      </c>
      <c r="B582" s="18" t="s">
        <v>580</v>
      </c>
      <c r="C582" s="19" t="n">
        <v>140.6</v>
      </c>
      <c r="D582" s="19" t="n">
        <v>0</v>
      </c>
      <c r="E582" s="19" t="n">
        <f aca="false">C582</f>
        <v>140.6</v>
      </c>
      <c r="F582" s="20" t="n">
        <f aca="false">E582*G582</f>
        <v>4864760</v>
      </c>
      <c r="G582" s="14" t="n">
        <v>34600</v>
      </c>
      <c r="H582" s="14" t="n">
        <v>0</v>
      </c>
      <c r="I582" s="14" t="n">
        <v>0</v>
      </c>
      <c r="J582" s="14" t="n">
        <v>0</v>
      </c>
      <c r="K582" s="14" t="n">
        <v>0</v>
      </c>
      <c r="L582" s="14" t="n">
        <v>0</v>
      </c>
      <c r="M582" s="14" t="n">
        <v>0</v>
      </c>
      <c r="N582" s="14" t="n">
        <v>0</v>
      </c>
      <c r="O582" s="14" t="n">
        <v>0</v>
      </c>
      <c r="P582" s="14" t="n">
        <v>0</v>
      </c>
      <c r="Q582" s="20" t="n">
        <f aca="false">F582</f>
        <v>4864760</v>
      </c>
      <c r="R582" s="14" t="n">
        <v>0</v>
      </c>
      <c r="S582" s="14" t="n">
        <v>34600</v>
      </c>
      <c r="T582" s="14" t="n">
        <v>25950</v>
      </c>
    </row>
    <row collapsed="false" customFormat="false" customHeight="false" hidden="false" ht="15" outlineLevel="0" r="583">
      <c r="A583" s="22" t="n">
        <v>44</v>
      </c>
      <c r="B583" s="18" t="s">
        <v>581</v>
      </c>
      <c r="C583" s="19" t="n">
        <v>88</v>
      </c>
      <c r="D583" s="19" t="n">
        <v>0</v>
      </c>
      <c r="E583" s="19" t="n">
        <f aca="false">C583</f>
        <v>88</v>
      </c>
      <c r="F583" s="20" t="n">
        <f aca="false">E583*G583</f>
        <v>3044800</v>
      </c>
      <c r="G583" s="14" t="n">
        <v>34600</v>
      </c>
      <c r="H583" s="14" t="n">
        <v>0</v>
      </c>
      <c r="I583" s="14" t="n">
        <v>0</v>
      </c>
      <c r="J583" s="14" t="n">
        <v>0</v>
      </c>
      <c r="K583" s="14" t="n">
        <v>0</v>
      </c>
      <c r="L583" s="14" t="n">
        <v>0</v>
      </c>
      <c r="M583" s="14" t="n">
        <v>0</v>
      </c>
      <c r="N583" s="14" t="n">
        <v>0</v>
      </c>
      <c r="O583" s="14" t="n">
        <v>0</v>
      </c>
      <c r="P583" s="14" t="n">
        <v>0</v>
      </c>
      <c r="Q583" s="20" t="n">
        <f aca="false">F583</f>
        <v>3044800</v>
      </c>
      <c r="R583" s="14" t="n">
        <v>0</v>
      </c>
      <c r="S583" s="14" t="n">
        <v>34600</v>
      </c>
      <c r="T583" s="14" t="n">
        <v>25950</v>
      </c>
    </row>
    <row collapsed="false" customFormat="false" customHeight="false" hidden="false" ht="15" outlineLevel="0" r="584">
      <c r="A584" s="22" t="n">
        <v>45</v>
      </c>
      <c r="B584" s="18" t="s">
        <v>582</v>
      </c>
      <c r="C584" s="19" t="n">
        <v>63.2</v>
      </c>
      <c r="D584" s="19" t="n">
        <v>0</v>
      </c>
      <c r="E584" s="19" t="n">
        <f aca="false">C584</f>
        <v>63.2</v>
      </c>
      <c r="F584" s="20" t="n">
        <f aca="false">E584*G584</f>
        <v>2186720</v>
      </c>
      <c r="G584" s="14" t="n">
        <v>34600</v>
      </c>
      <c r="H584" s="14" t="n">
        <v>0</v>
      </c>
      <c r="I584" s="14" t="n">
        <v>0</v>
      </c>
      <c r="J584" s="14" t="n">
        <v>0</v>
      </c>
      <c r="K584" s="14" t="n">
        <v>0</v>
      </c>
      <c r="L584" s="14" t="n">
        <v>0</v>
      </c>
      <c r="M584" s="14" t="n">
        <v>0</v>
      </c>
      <c r="N584" s="14" t="n">
        <v>0</v>
      </c>
      <c r="O584" s="14" t="n">
        <v>0</v>
      </c>
      <c r="P584" s="14" t="n">
        <v>0</v>
      </c>
      <c r="Q584" s="20" t="n">
        <f aca="false">F584</f>
        <v>2186720</v>
      </c>
      <c r="R584" s="14" t="n">
        <v>0</v>
      </c>
      <c r="S584" s="14" t="n">
        <v>34600</v>
      </c>
      <c r="T584" s="14" t="n">
        <v>25950</v>
      </c>
    </row>
    <row collapsed="false" customFormat="false" customHeight="false" hidden="false" ht="15" outlineLevel="0" r="585">
      <c r="A585" s="22" t="n">
        <v>46</v>
      </c>
      <c r="B585" s="18" t="s">
        <v>583</v>
      </c>
      <c r="C585" s="19" t="n">
        <v>88</v>
      </c>
      <c r="D585" s="19" t="n">
        <v>0</v>
      </c>
      <c r="E585" s="19" t="n">
        <f aca="false">C585</f>
        <v>88</v>
      </c>
      <c r="F585" s="20" t="n">
        <f aca="false">E585*G585</f>
        <v>3044800</v>
      </c>
      <c r="G585" s="14" t="n">
        <v>34600</v>
      </c>
      <c r="H585" s="14" t="n">
        <v>0</v>
      </c>
      <c r="I585" s="14" t="n">
        <v>0</v>
      </c>
      <c r="J585" s="14" t="n">
        <v>0</v>
      </c>
      <c r="K585" s="14" t="n">
        <v>0</v>
      </c>
      <c r="L585" s="14" t="n">
        <v>0</v>
      </c>
      <c r="M585" s="14" t="n">
        <v>0</v>
      </c>
      <c r="N585" s="14" t="n">
        <v>0</v>
      </c>
      <c r="O585" s="14" t="n">
        <v>0</v>
      </c>
      <c r="P585" s="14" t="n">
        <v>0</v>
      </c>
      <c r="Q585" s="20" t="n">
        <f aca="false">F585</f>
        <v>3044800</v>
      </c>
      <c r="R585" s="14" t="n">
        <v>0</v>
      </c>
      <c r="S585" s="14" t="n">
        <v>34600</v>
      </c>
      <c r="T585" s="14" t="n">
        <v>25950</v>
      </c>
    </row>
    <row collapsed="false" customFormat="false" customHeight="false" hidden="false" ht="15" outlineLevel="0" r="586">
      <c r="A586" s="22" t="n">
        <v>47</v>
      </c>
      <c r="B586" s="18" t="s">
        <v>584</v>
      </c>
      <c r="C586" s="19" t="n">
        <v>40</v>
      </c>
      <c r="D586" s="19" t="n">
        <v>0</v>
      </c>
      <c r="E586" s="19" t="n">
        <f aca="false">C586</f>
        <v>40</v>
      </c>
      <c r="F586" s="20" t="n">
        <f aca="false">E586*G586</f>
        <v>1384000</v>
      </c>
      <c r="G586" s="14" t="n">
        <v>34600</v>
      </c>
      <c r="H586" s="14" t="n">
        <v>0</v>
      </c>
      <c r="I586" s="14" t="n">
        <v>0</v>
      </c>
      <c r="J586" s="14" t="n">
        <v>0</v>
      </c>
      <c r="K586" s="14" t="n">
        <v>0</v>
      </c>
      <c r="L586" s="14" t="n">
        <v>0</v>
      </c>
      <c r="M586" s="14" t="n">
        <v>0</v>
      </c>
      <c r="N586" s="14" t="n">
        <v>0</v>
      </c>
      <c r="O586" s="14" t="n">
        <v>0</v>
      </c>
      <c r="P586" s="14" t="n">
        <v>0</v>
      </c>
      <c r="Q586" s="20" t="n">
        <f aca="false">F586</f>
        <v>1384000</v>
      </c>
      <c r="R586" s="14" t="n">
        <v>0</v>
      </c>
      <c r="S586" s="14" t="n">
        <v>34600</v>
      </c>
      <c r="T586" s="14" t="n">
        <v>25950</v>
      </c>
    </row>
    <row collapsed="false" customFormat="false" customHeight="false" hidden="false" ht="15" outlineLevel="0" r="587">
      <c r="A587" s="22" t="n">
        <v>48</v>
      </c>
      <c r="B587" s="18" t="s">
        <v>585</v>
      </c>
      <c r="C587" s="19" t="n">
        <v>42</v>
      </c>
      <c r="D587" s="19" t="n">
        <v>0</v>
      </c>
      <c r="E587" s="19" t="n">
        <f aca="false">C587</f>
        <v>42</v>
      </c>
      <c r="F587" s="20" t="n">
        <f aca="false">E587*G587</f>
        <v>1453200</v>
      </c>
      <c r="G587" s="14" t="n">
        <v>34600</v>
      </c>
      <c r="H587" s="14" t="n">
        <v>0</v>
      </c>
      <c r="I587" s="14" t="n">
        <v>0</v>
      </c>
      <c r="J587" s="14" t="n">
        <v>0</v>
      </c>
      <c r="K587" s="14" t="n">
        <v>0</v>
      </c>
      <c r="L587" s="14" t="n">
        <v>0</v>
      </c>
      <c r="M587" s="14" t="n">
        <v>0</v>
      </c>
      <c r="N587" s="14" t="n">
        <v>0</v>
      </c>
      <c r="O587" s="14" t="n">
        <v>0</v>
      </c>
      <c r="P587" s="14" t="n">
        <v>0</v>
      </c>
      <c r="Q587" s="20" t="n">
        <f aca="false">F587</f>
        <v>1453200</v>
      </c>
      <c r="R587" s="14" t="n">
        <v>0</v>
      </c>
      <c r="S587" s="14" t="n">
        <v>34600</v>
      </c>
      <c r="T587" s="14" t="n">
        <v>25950</v>
      </c>
    </row>
    <row collapsed="false" customFormat="false" customHeight="false" hidden="false" ht="15" outlineLevel="0" r="588">
      <c r="A588" s="22" t="n">
        <v>49</v>
      </c>
      <c r="B588" s="18" t="s">
        <v>586</v>
      </c>
      <c r="C588" s="19" t="n">
        <v>160</v>
      </c>
      <c r="D588" s="19" t="n">
        <v>0</v>
      </c>
      <c r="E588" s="19" t="n">
        <f aca="false">C588</f>
        <v>160</v>
      </c>
      <c r="F588" s="20" t="n">
        <f aca="false">E588*G588</f>
        <v>5536000</v>
      </c>
      <c r="G588" s="14" t="n">
        <v>34600</v>
      </c>
      <c r="H588" s="14" t="n">
        <v>0</v>
      </c>
      <c r="I588" s="14" t="n">
        <v>0</v>
      </c>
      <c r="J588" s="14" t="n">
        <v>0</v>
      </c>
      <c r="K588" s="14" t="n">
        <v>0</v>
      </c>
      <c r="L588" s="14" t="n">
        <v>0</v>
      </c>
      <c r="M588" s="14" t="n">
        <v>0</v>
      </c>
      <c r="N588" s="14" t="n">
        <v>0</v>
      </c>
      <c r="O588" s="14" t="n">
        <v>0</v>
      </c>
      <c r="P588" s="14" t="n">
        <v>0</v>
      </c>
      <c r="Q588" s="20" t="n">
        <f aca="false">F588</f>
        <v>5536000</v>
      </c>
      <c r="R588" s="14" t="n">
        <v>0</v>
      </c>
      <c r="S588" s="14" t="n">
        <v>34600</v>
      </c>
      <c r="T588" s="14" t="n">
        <v>25950</v>
      </c>
    </row>
    <row collapsed="false" customFormat="false" customHeight="false" hidden="false" ht="15" outlineLevel="0" r="589">
      <c r="A589" s="22" t="n">
        <v>50</v>
      </c>
      <c r="B589" s="18" t="s">
        <v>587</v>
      </c>
      <c r="C589" s="19" t="n">
        <v>40</v>
      </c>
      <c r="D589" s="19" t="n">
        <v>0</v>
      </c>
      <c r="E589" s="19" t="n">
        <f aca="false">C589</f>
        <v>40</v>
      </c>
      <c r="F589" s="20" t="n">
        <f aca="false">E589*G589</f>
        <v>1384000</v>
      </c>
      <c r="G589" s="14" t="n">
        <v>34600</v>
      </c>
      <c r="H589" s="14" t="n">
        <v>0</v>
      </c>
      <c r="I589" s="14" t="n">
        <v>0</v>
      </c>
      <c r="J589" s="14" t="n">
        <v>0</v>
      </c>
      <c r="K589" s="14" t="n">
        <v>0</v>
      </c>
      <c r="L589" s="14" t="n">
        <v>0</v>
      </c>
      <c r="M589" s="14" t="n">
        <v>0</v>
      </c>
      <c r="N589" s="14" t="n">
        <v>0</v>
      </c>
      <c r="O589" s="14" t="n">
        <v>0</v>
      </c>
      <c r="P589" s="14" t="n">
        <v>0</v>
      </c>
      <c r="Q589" s="20" t="n">
        <f aca="false">F589</f>
        <v>1384000</v>
      </c>
      <c r="R589" s="14" t="n">
        <v>0</v>
      </c>
      <c r="S589" s="14" t="n">
        <v>34600</v>
      </c>
      <c r="T589" s="14" t="n">
        <v>25950</v>
      </c>
    </row>
    <row collapsed="false" customFormat="false" customHeight="false" hidden="false" ht="15" outlineLevel="0" r="590">
      <c r="A590" s="22" t="n">
        <v>51</v>
      </c>
      <c r="B590" s="18" t="s">
        <v>588</v>
      </c>
      <c r="C590" s="19" t="n">
        <v>84</v>
      </c>
      <c r="D590" s="19" t="n">
        <v>0</v>
      </c>
      <c r="E590" s="19" t="n">
        <f aca="false">C590</f>
        <v>84</v>
      </c>
      <c r="F590" s="20" t="n">
        <f aca="false">E590*G590</f>
        <v>2906400</v>
      </c>
      <c r="G590" s="14" t="n">
        <v>34600</v>
      </c>
      <c r="H590" s="14" t="n">
        <v>0</v>
      </c>
      <c r="I590" s="14" t="n">
        <v>0</v>
      </c>
      <c r="J590" s="14" t="n">
        <v>0</v>
      </c>
      <c r="K590" s="14" t="n">
        <v>0</v>
      </c>
      <c r="L590" s="14" t="n">
        <v>0</v>
      </c>
      <c r="M590" s="14" t="n">
        <v>0</v>
      </c>
      <c r="N590" s="14" t="n">
        <v>0</v>
      </c>
      <c r="O590" s="14" t="n">
        <v>0</v>
      </c>
      <c r="P590" s="14" t="n">
        <v>0</v>
      </c>
      <c r="Q590" s="20" t="n">
        <f aca="false">F590</f>
        <v>2906400</v>
      </c>
      <c r="R590" s="14" t="n">
        <v>0</v>
      </c>
      <c r="S590" s="14" t="n">
        <v>34600</v>
      </c>
      <c r="T590" s="14" t="n">
        <v>25950</v>
      </c>
    </row>
    <row collapsed="false" customFormat="true" customHeight="true" hidden="false" ht="15" outlineLevel="0" r="591" s="15">
      <c r="A591" s="16" t="s">
        <v>182</v>
      </c>
      <c r="B591" s="16"/>
      <c r="C591" s="12" t="n">
        <f aca="false">SUM(C592:C596)</f>
        <v>401.8</v>
      </c>
      <c r="D591" s="12" t="n">
        <f aca="false">SUM(D592:D596)</f>
        <v>144.9</v>
      </c>
      <c r="E591" s="12" t="n">
        <f aca="false">C591</f>
        <v>401.8</v>
      </c>
      <c r="F591" s="13" t="n">
        <f aca="false">SUM(F592:F596)</f>
        <v>13902280</v>
      </c>
      <c r="G591" s="14" t="n">
        <v>34600</v>
      </c>
      <c r="H591" s="14" t="n">
        <v>0</v>
      </c>
      <c r="I591" s="14" t="n">
        <v>0</v>
      </c>
      <c r="J591" s="14" t="n">
        <v>0</v>
      </c>
      <c r="K591" s="14" t="n">
        <v>0</v>
      </c>
      <c r="L591" s="14" t="n">
        <v>0</v>
      </c>
      <c r="M591" s="14" t="n">
        <v>0</v>
      </c>
      <c r="N591" s="14" t="n">
        <v>0</v>
      </c>
      <c r="O591" s="14" t="n">
        <v>0</v>
      </c>
      <c r="P591" s="14" t="n">
        <v>0</v>
      </c>
      <c r="Q591" s="13" t="n">
        <f aca="false">F591</f>
        <v>13902280</v>
      </c>
      <c r="R591" s="14" t="n">
        <v>0</v>
      </c>
      <c r="S591" s="14" t="n">
        <v>34600</v>
      </c>
      <c r="T591" s="14" t="n">
        <v>25950</v>
      </c>
    </row>
    <row collapsed="false" customFormat="false" customHeight="false" hidden="false" ht="15" outlineLevel="0" r="592">
      <c r="A592" s="25" t="n">
        <v>52</v>
      </c>
      <c r="B592" s="18" t="s">
        <v>589</v>
      </c>
      <c r="C592" s="19" t="n">
        <v>124</v>
      </c>
      <c r="D592" s="19" t="n">
        <v>0</v>
      </c>
      <c r="E592" s="19" t="n">
        <f aca="false">C592</f>
        <v>124</v>
      </c>
      <c r="F592" s="20" t="n">
        <f aca="false">E592*G592</f>
        <v>4290400</v>
      </c>
      <c r="G592" s="14" t="n">
        <v>34600</v>
      </c>
      <c r="H592" s="14" t="n">
        <v>0</v>
      </c>
      <c r="I592" s="14" t="n">
        <v>0</v>
      </c>
      <c r="J592" s="14" t="n">
        <v>0</v>
      </c>
      <c r="K592" s="14" t="n">
        <v>0</v>
      </c>
      <c r="L592" s="14" t="n">
        <v>0</v>
      </c>
      <c r="M592" s="14" t="n">
        <v>0</v>
      </c>
      <c r="N592" s="14" t="n">
        <v>0</v>
      </c>
      <c r="O592" s="14" t="n">
        <v>0</v>
      </c>
      <c r="P592" s="14" t="n">
        <v>0</v>
      </c>
      <c r="Q592" s="20" t="n">
        <f aca="false">F592</f>
        <v>4290400</v>
      </c>
      <c r="R592" s="14" t="n">
        <v>0</v>
      </c>
      <c r="S592" s="14" t="n">
        <v>34600</v>
      </c>
      <c r="T592" s="14" t="n">
        <v>25950</v>
      </c>
    </row>
    <row collapsed="false" customFormat="false" customHeight="false" hidden="false" ht="15" outlineLevel="0" r="593">
      <c r="A593" s="25" t="n">
        <v>53</v>
      </c>
      <c r="B593" s="18" t="s">
        <v>590</v>
      </c>
      <c r="C593" s="19" t="n">
        <v>60.9</v>
      </c>
      <c r="D593" s="19" t="n">
        <v>0</v>
      </c>
      <c r="E593" s="19" t="n">
        <f aca="false">C593</f>
        <v>60.9</v>
      </c>
      <c r="F593" s="20" t="n">
        <f aca="false">E593*G593</f>
        <v>2107140</v>
      </c>
      <c r="G593" s="14" t="n">
        <v>34600</v>
      </c>
      <c r="H593" s="14" t="n">
        <v>0</v>
      </c>
      <c r="I593" s="14" t="n">
        <v>0</v>
      </c>
      <c r="J593" s="14" t="n">
        <v>0</v>
      </c>
      <c r="K593" s="14" t="n">
        <v>0</v>
      </c>
      <c r="L593" s="14" t="n">
        <v>0</v>
      </c>
      <c r="M593" s="14" t="n">
        <v>0</v>
      </c>
      <c r="N593" s="14" t="n">
        <v>0</v>
      </c>
      <c r="O593" s="14" t="n">
        <v>0</v>
      </c>
      <c r="P593" s="14" t="n">
        <v>0</v>
      </c>
      <c r="Q593" s="20" t="n">
        <f aca="false">F593</f>
        <v>2107140</v>
      </c>
      <c r="R593" s="14" t="n">
        <v>0</v>
      </c>
      <c r="S593" s="14" t="n">
        <v>34600</v>
      </c>
      <c r="T593" s="14" t="n">
        <v>25950</v>
      </c>
    </row>
    <row collapsed="false" customFormat="false" customHeight="false" hidden="false" ht="15" outlineLevel="0" r="594">
      <c r="A594" s="25" t="n">
        <v>54</v>
      </c>
      <c r="B594" s="18" t="s">
        <v>591</v>
      </c>
      <c r="C594" s="19" t="n">
        <f aca="false">42+D594</f>
        <v>114</v>
      </c>
      <c r="D594" s="19" t="n">
        <v>72</v>
      </c>
      <c r="E594" s="19" t="n">
        <f aca="false">C594</f>
        <v>114</v>
      </c>
      <c r="F594" s="20" t="n">
        <f aca="false">E594*G594</f>
        <v>3944400</v>
      </c>
      <c r="G594" s="14" t="n">
        <v>34600</v>
      </c>
      <c r="H594" s="14" t="n">
        <v>0</v>
      </c>
      <c r="I594" s="14" t="n">
        <v>0</v>
      </c>
      <c r="J594" s="14" t="n">
        <v>0</v>
      </c>
      <c r="K594" s="14" t="n">
        <v>0</v>
      </c>
      <c r="L594" s="14" t="n">
        <v>0</v>
      </c>
      <c r="M594" s="14" t="n">
        <v>0</v>
      </c>
      <c r="N594" s="14" t="n">
        <v>0</v>
      </c>
      <c r="O594" s="14" t="n">
        <v>0</v>
      </c>
      <c r="P594" s="14" t="n">
        <v>0</v>
      </c>
      <c r="Q594" s="20" t="n">
        <f aca="false">F594</f>
        <v>3944400</v>
      </c>
      <c r="R594" s="14" t="n">
        <v>0</v>
      </c>
      <c r="S594" s="14" t="n">
        <v>34600</v>
      </c>
      <c r="T594" s="14" t="n">
        <v>25950</v>
      </c>
    </row>
    <row collapsed="false" customFormat="false" customHeight="false" hidden="false" ht="15" outlineLevel="0" r="595">
      <c r="A595" s="25" t="n">
        <v>55</v>
      </c>
      <c r="B595" s="18" t="s">
        <v>592</v>
      </c>
      <c r="C595" s="19" t="n">
        <f aca="false">D595</f>
        <v>42.9</v>
      </c>
      <c r="D595" s="19" t="n">
        <v>42.9</v>
      </c>
      <c r="E595" s="19" t="n">
        <f aca="false">C595</f>
        <v>42.9</v>
      </c>
      <c r="F595" s="20" t="n">
        <f aca="false">E595*G595</f>
        <v>1484340</v>
      </c>
      <c r="G595" s="14" t="n">
        <v>34600</v>
      </c>
      <c r="H595" s="14" t="n">
        <v>0</v>
      </c>
      <c r="I595" s="14" t="n">
        <v>0</v>
      </c>
      <c r="J595" s="14" t="n">
        <v>0</v>
      </c>
      <c r="K595" s="14" t="n">
        <v>0</v>
      </c>
      <c r="L595" s="14" t="n">
        <v>0</v>
      </c>
      <c r="M595" s="14" t="n">
        <v>0</v>
      </c>
      <c r="N595" s="14" t="n">
        <v>0</v>
      </c>
      <c r="O595" s="14" t="n">
        <v>0</v>
      </c>
      <c r="P595" s="14" t="n">
        <v>0</v>
      </c>
      <c r="Q595" s="20" t="n">
        <f aca="false">F595</f>
        <v>1484340</v>
      </c>
      <c r="R595" s="14" t="n">
        <v>0</v>
      </c>
      <c r="S595" s="14" t="n">
        <v>34600</v>
      </c>
      <c r="T595" s="14" t="n">
        <v>25950</v>
      </c>
    </row>
    <row collapsed="false" customFormat="false" customHeight="false" hidden="false" ht="15" outlineLevel="0" r="596">
      <c r="A596" s="25" t="n">
        <v>56</v>
      </c>
      <c r="B596" s="18" t="s">
        <v>593</v>
      </c>
      <c r="C596" s="19" t="n">
        <f aca="false">30+D596</f>
        <v>60</v>
      </c>
      <c r="D596" s="19" t="n">
        <v>30</v>
      </c>
      <c r="E596" s="19" t="n">
        <f aca="false">C596</f>
        <v>60</v>
      </c>
      <c r="F596" s="20" t="n">
        <f aca="false">E596*G596</f>
        <v>2076000</v>
      </c>
      <c r="G596" s="14" t="n">
        <v>34600</v>
      </c>
      <c r="H596" s="14" t="n">
        <v>0</v>
      </c>
      <c r="I596" s="14" t="n">
        <v>0</v>
      </c>
      <c r="J596" s="14" t="n">
        <v>0</v>
      </c>
      <c r="K596" s="14" t="n">
        <v>0</v>
      </c>
      <c r="L596" s="14" t="n">
        <v>0</v>
      </c>
      <c r="M596" s="14" t="n">
        <v>0</v>
      </c>
      <c r="N596" s="14" t="n">
        <v>0</v>
      </c>
      <c r="O596" s="14" t="n">
        <v>0</v>
      </c>
      <c r="P596" s="14" t="n">
        <v>0</v>
      </c>
      <c r="Q596" s="20" t="n">
        <f aca="false">F596</f>
        <v>2076000</v>
      </c>
      <c r="R596" s="14" t="n">
        <v>0</v>
      </c>
      <c r="S596" s="14" t="n">
        <v>34600</v>
      </c>
      <c r="T596" s="14" t="n">
        <v>25950</v>
      </c>
    </row>
    <row collapsed="false" customFormat="true" customHeight="true" hidden="false" ht="15" outlineLevel="0" r="597" s="15">
      <c r="A597" s="16" t="s">
        <v>194</v>
      </c>
      <c r="B597" s="16"/>
      <c r="C597" s="12" t="n">
        <f aca="false">SUM(C598:C599)</f>
        <v>237</v>
      </c>
      <c r="D597" s="12" t="n">
        <f aca="false">SUM(D598:D599)</f>
        <v>84</v>
      </c>
      <c r="E597" s="12" t="n">
        <f aca="false">C597</f>
        <v>237</v>
      </c>
      <c r="F597" s="13" t="n">
        <f aca="false">SUM(F598:F599)</f>
        <v>8200200</v>
      </c>
      <c r="G597" s="14" t="n">
        <v>34600</v>
      </c>
      <c r="H597" s="14" t="n">
        <v>0</v>
      </c>
      <c r="I597" s="14" t="n">
        <v>0</v>
      </c>
      <c r="J597" s="14" t="n">
        <v>0</v>
      </c>
      <c r="K597" s="14" t="n">
        <v>0</v>
      </c>
      <c r="L597" s="14" t="n">
        <v>0</v>
      </c>
      <c r="M597" s="14" t="n">
        <v>0</v>
      </c>
      <c r="N597" s="14" t="n">
        <v>0</v>
      </c>
      <c r="O597" s="14" t="n">
        <v>0</v>
      </c>
      <c r="P597" s="14" t="n">
        <v>0</v>
      </c>
      <c r="Q597" s="13" t="n">
        <f aca="false">F597</f>
        <v>8200200</v>
      </c>
      <c r="R597" s="14" t="n">
        <v>0</v>
      </c>
      <c r="S597" s="14" t="n">
        <v>34600</v>
      </c>
      <c r="T597" s="14" t="n">
        <v>25950</v>
      </c>
    </row>
    <row collapsed="false" customFormat="false" customHeight="false" hidden="false" ht="15" outlineLevel="0" r="598">
      <c r="A598" s="25" t="n">
        <v>57</v>
      </c>
      <c r="B598" s="18" t="s">
        <v>594</v>
      </c>
      <c r="C598" s="19" t="n">
        <v>153</v>
      </c>
      <c r="D598" s="19" t="n">
        <v>0</v>
      </c>
      <c r="E598" s="19" t="n">
        <f aca="false">C598</f>
        <v>153</v>
      </c>
      <c r="F598" s="20" t="n">
        <f aca="false">E598*G598</f>
        <v>5293800</v>
      </c>
      <c r="G598" s="14" t="n">
        <v>34600</v>
      </c>
      <c r="H598" s="14" t="n">
        <v>0</v>
      </c>
      <c r="I598" s="14" t="n">
        <v>0</v>
      </c>
      <c r="J598" s="14" t="n">
        <v>0</v>
      </c>
      <c r="K598" s="14" t="n">
        <v>0</v>
      </c>
      <c r="L598" s="14" t="n">
        <v>0</v>
      </c>
      <c r="M598" s="14" t="n">
        <v>0</v>
      </c>
      <c r="N598" s="14" t="n">
        <v>0</v>
      </c>
      <c r="O598" s="14" t="n">
        <v>0</v>
      </c>
      <c r="P598" s="14" t="n">
        <v>0</v>
      </c>
      <c r="Q598" s="20" t="n">
        <f aca="false">F598</f>
        <v>5293800</v>
      </c>
      <c r="R598" s="14" t="n">
        <v>0</v>
      </c>
      <c r="S598" s="14" t="n">
        <v>34600</v>
      </c>
      <c r="T598" s="14" t="n">
        <v>25950</v>
      </c>
    </row>
    <row collapsed="false" customFormat="false" customHeight="false" hidden="false" ht="15" outlineLevel="0" r="599">
      <c r="A599" s="25" t="n">
        <v>58</v>
      </c>
      <c r="B599" s="18" t="s">
        <v>595</v>
      </c>
      <c r="C599" s="19" t="n">
        <f aca="false">D599</f>
        <v>84</v>
      </c>
      <c r="D599" s="19" t="n">
        <v>84</v>
      </c>
      <c r="E599" s="19" t="n">
        <f aca="false">C599</f>
        <v>84</v>
      </c>
      <c r="F599" s="20" t="n">
        <f aca="false">E599*G599</f>
        <v>2906400</v>
      </c>
      <c r="G599" s="14" t="n">
        <v>34600</v>
      </c>
      <c r="H599" s="14" t="n">
        <v>0</v>
      </c>
      <c r="I599" s="14" t="n">
        <v>0</v>
      </c>
      <c r="J599" s="14" t="n">
        <v>0</v>
      </c>
      <c r="K599" s="14" t="n">
        <v>0</v>
      </c>
      <c r="L599" s="14" t="n">
        <v>0</v>
      </c>
      <c r="M599" s="14" t="n">
        <v>0</v>
      </c>
      <c r="N599" s="14" t="n">
        <v>0</v>
      </c>
      <c r="O599" s="14" t="n">
        <v>0</v>
      </c>
      <c r="P599" s="14" t="n">
        <v>0</v>
      </c>
      <c r="Q599" s="20" t="n">
        <f aca="false">F599</f>
        <v>2906400</v>
      </c>
      <c r="R599" s="14" t="n">
        <v>0</v>
      </c>
      <c r="S599" s="14" t="n">
        <v>34600</v>
      </c>
      <c r="T599" s="14" t="n">
        <v>25950</v>
      </c>
    </row>
    <row collapsed="false" customFormat="true" customHeight="true" hidden="false" ht="15" outlineLevel="0" r="600" s="15">
      <c r="A600" s="16" t="s">
        <v>197</v>
      </c>
      <c r="B600" s="16"/>
      <c r="C600" s="12" t="n">
        <f aca="false">SUM(C601:C602)</f>
        <v>794.3</v>
      </c>
      <c r="D600" s="12" t="n">
        <f aca="false">SUM(D601:D602)</f>
        <v>160.6</v>
      </c>
      <c r="E600" s="12" t="n">
        <f aca="false">C600</f>
        <v>794.3</v>
      </c>
      <c r="F600" s="13" t="n">
        <f aca="false">SUM(F601:F602)</f>
        <v>27482780</v>
      </c>
      <c r="G600" s="14" t="n">
        <v>34600</v>
      </c>
      <c r="H600" s="14" t="n">
        <v>0</v>
      </c>
      <c r="I600" s="14" t="n">
        <v>0</v>
      </c>
      <c r="J600" s="14" t="n">
        <v>0</v>
      </c>
      <c r="K600" s="14" t="n">
        <v>0</v>
      </c>
      <c r="L600" s="14" t="n">
        <v>0</v>
      </c>
      <c r="M600" s="14" t="n">
        <v>0</v>
      </c>
      <c r="N600" s="14" t="n">
        <v>0</v>
      </c>
      <c r="O600" s="14" t="n">
        <v>0</v>
      </c>
      <c r="P600" s="14" t="n">
        <v>0</v>
      </c>
      <c r="Q600" s="13" t="n">
        <f aca="false">F600</f>
        <v>27482780</v>
      </c>
      <c r="R600" s="14" t="n">
        <v>0</v>
      </c>
      <c r="S600" s="14" t="n">
        <v>34600</v>
      </c>
      <c r="T600" s="14" t="n">
        <v>25950</v>
      </c>
    </row>
    <row collapsed="false" customFormat="false" customHeight="false" hidden="false" ht="15" outlineLevel="0" r="601">
      <c r="A601" s="25" t="n">
        <v>59</v>
      </c>
      <c r="B601" s="23" t="s">
        <v>596</v>
      </c>
      <c r="C601" s="19" t="n">
        <v>469.7</v>
      </c>
      <c r="D601" s="19" t="n">
        <v>0</v>
      </c>
      <c r="E601" s="19" t="n">
        <f aca="false">C601</f>
        <v>469.7</v>
      </c>
      <c r="F601" s="20" t="n">
        <f aca="false">E601*G601</f>
        <v>16251620</v>
      </c>
      <c r="G601" s="14" t="n">
        <v>34600</v>
      </c>
      <c r="H601" s="14" t="n">
        <v>0</v>
      </c>
      <c r="I601" s="14" t="n">
        <v>0</v>
      </c>
      <c r="J601" s="14" t="n">
        <v>0</v>
      </c>
      <c r="K601" s="14" t="n">
        <v>0</v>
      </c>
      <c r="L601" s="14" t="n">
        <v>0</v>
      </c>
      <c r="M601" s="14" t="n">
        <v>0</v>
      </c>
      <c r="N601" s="14" t="n">
        <v>0</v>
      </c>
      <c r="O601" s="14" t="n">
        <v>0</v>
      </c>
      <c r="P601" s="14" t="n">
        <v>0</v>
      </c>
      <c r="Q601" s="20" t="n">
        <f aca="false">F601</f>
        <v>16251620</v>
      </c>
      <c r="R601" s="14" t="n">
        <v>0</v>
      </c>
      <c r="S601" s="14" t="n">
        <v>34600</v>
      </c>
      <c r="T601" s="14" t="n">
        <v>25950</v>
      </c>
    </row>
    <row collapsed="false" customFormat="false" customHeight="false" hidden="false" ht="15" outlineLevel="0" r="602">
      <c r="A602" s="25" t="n">
        <v>60</v>
      </c>
      <c r="B602" s="23" t="s">
        <v>597</v>
      </c>
      <c r="C602" s="19" t="n">
        <v>324.6</v>
      </c>
      <c r="D602" s="19" t="n">
        <v>160.6</v>
      </c>
      <c r="E602" s="19" t="n">
        <f aca="false">C602</f>
        <v>324.6</v>
      </c>
      <c r="F602" s="20" t="n">
        <f aca="false">E602*G602</f>
        <v>11231160</v>
      </c>
      <c r="G602" s="14" t="n">
        <v>34600</v>
      </c>
      <c r="H602" s="14" t="n">
        <v>0</v>
      </c>
      <c r="I602" s="14" t="n">
        <v>0</v>
      </c>
      <c r="J602" s="14" t="n">
        <v>0</v>
      </c>
      <c r="K602" s="14" t="n">
        <v>0</v>
      </c>
      <c r="L602" s="14" t="n">
        <v>0</v>
      </c>
      <c r="M602" s="14" t="n">
        <v>0</v>
      </c>
      <c r="N602" s="14" t="n">
        <v>0</v>
      </c>
      <c r="O602" s="14" t="n">
        <v>0</v>
      </c>
      <c r="P602" s="14" t="n">
        <v>0</v>
      </c>
      <c r="Q602" s="20" t="n">
        <f aca="false">F602</f>
        <v>11231160</v>
      </c>
      <c r="R602" s="14" t="n">
        <v>0</v>
      </c>
      <c r="S602" s="14" t="n">
        <v>34600</v>
      </c>
      <c r="T602" s="14" t="n">
        <v>25950</v>
      </c>
    </row>
    <row collapsed="false" customFormat="true" customHeight="true" hidden="false" ht="15" outlineLevel="0" r="603" s="15">
      <c r="A603" s="16" t="s">
        <v>205</v>
      </c>
      <c r="B603" s="16"/>
      <c r="C603" s="12" t="n">
        <f aca="false">SUM(C604:C615)</f>
        <v>1033.64</v>
      </c>
      <c r="D603" s="12" t="n">
        <f aca="false">SUM(D604:D615)</f>
        <v>0</v>
      </c>
      <c r="E603" s="12" t="n">
        <f aca="false">C603</f>
        <v>1033.64</v>
      </c>
      <c r="F603" s="13" t="n">
        <f aca="false">SUM(F604:F615)</f>
        <v>35763944</v>
      </c>
      <c r="G603" s="14" t="n">
        <v>34600</v>
      </c>
      <c r="H603" s="14" t="n">
        <v>0</v>
      </c>
      <c r="I603" s="14" t="n">
        <v>0</v>
      </c>
      <c r="J603" s="14" t="n">
        <v>0</v>
      </c>
      <c r="K603" s="14" t="n">
        <v>0</v>
      </c>
      <c r="L603" s="14" t="n">
        <v>0</v>
      </c>
      <c r="M603" s="14" t="n">
        <v>0</v>
      </c>
      <c r="N603" s="14" t="n">
        <v>0</v>
      </c>
      <c r="O603" s="14" t="n">
        <v>0</v>
      </c>
      <c r="P603" s="14" t="n">
        <v>0</v>
      </c>
      <c r="Q603" s="13" t="n">
        <f aca="false">F603</f>
        <v>35763944</v>
      </c>
      <c r="R603" s="14" t="n">
        <v>0</v>
      </c>
      <c r="S603" s="14" t="n">
        <v>34600</v>
      </c>
      <c r="T603" s="14" t="n">
        <v>25950</v>
      </c>
    </row>
    <row collapsed="false" customFormat="false" customHeight="false" hidden="false" ht="15" outlineLevel="0" r="604">
      <c r="A604" s="25" t="n">
        <v>61</v>
      </c>
      <c r="B604" s="18" t="s">
        <v>598</v>
      </c>
      <c r="C604" s="19" t="n">
        <v>79</v>
      </c>
      <c r="D604" s="19" t="n">
        <v>0</v>
      </c>
      <c r="E604" s="19" t="n">
        <f aca="false">C604</f>
        <v>79</v>
      </c>
      <c r="F604" s="20" t="n">
        <f aca="false">E604*G604</f>
        <v>2733400</v>
      </c>
      <c r="G604" s="14" t="n">
        <v>34600</v>
      </c>
      <c r="H604" s="14" t="n">
        <v>0</v>
      </c>
      <c r="I604" s="14" t="n">
        <v>0</v>
      </c>
      <c r="J604" s="14" t="n">
        <v>0</v>
      </c>
      <c r="K604" s="14" t="n">
        <v>0</v>
      </c>
      <c r="L604" s="14" t="n">
        <v>0</v>
      </c>
      <c r="M604" s="14" t="n">
        <v>0</v>
      </c>
      <c r="N604" s="14" t="n">
        <v>0</v>
      </c>
      <c r="O604" s="14" t="n">
        <v>0</v>
      </c>
      <c r="P604" s="14" t="n">
        <v>0</v>
      </c>
      <c r="Q604" s="20" t="n">
        <f aca="false">F604</f>
        <v>2733400</v>
      </c>
      <c r="R604" s="14" t="n">
        <v>0</v>
      </c>
      <c r="S604" s="14" t="n">
        <v>34600</v>
      </c>
      <c r="T604" s="14" t="n">
        <v>25950</v>
      </c>
    </row>
    <row collapsed="false" customFormat="false" customHeight="false" hidden="false" ht="15" outlineLevel="0" r="605">
      <c r="A605" s="25" t="n">
        <v>62</v>
      </c>
      <c r="B605" s="18" t="s">
        <v>599</v>
      </c>
      <c r="C605" s="19" t="n">
        <v>30.8</v>
      </c>
      <c r="D605" s="19" t="n">
        <v>0</v>
      </c>
      <c r="E605" s="19" t="n">
        <f aca="false">C605</f>
        <v>30.8</v>
      </c>
      <c r="F605" s="20" t="n">
        <f aca="false">E605*G605</f>
        <v>1065680</v>
      </c>
      <c r="G605" s="14" t="n">
        <v>34600</v>
      </c>
      <c r="H605" s="14" t="n">
        <v>0</v>
      </c>
      <c r="I605" s="14" t="n">
        <v>0</v>
      </c>
      <c r="J605" s="14" t="n">
        <v>0</v>
      </c>
      <c r="K605" s="14" t="n">
        <v>0</v>
      </c>
      <c r="L605" s="14" t="n">
        <v>0</v>
      </c>
      <c r="M605" s="14" t="n">
        <v>0</v>
      </c>
      <c r="N605" s="14" t="n">
        <v>0</v>
      </c>
      <c r="O605" s="14" t="n">
        <v>0</v>
      </c>
      <c r="P605" s="14" t="n">
        <v>0</v>
      </c>
      <c r="Q605" s="20" t="n">
        <f aca="false">F605</f>
        <v>1065680</v>
      </c>
      <c r="R605" s="14" t="n">
        <v>0</v>
      </c>
      <c r="S605" s="14" t="n">
        <v>34600</v>
      </c>
      <c r="T605" s="14" t="n">
        <v>25950</v>
      </c>
    </row>
    <row collapsed="false" customFormat="false" customHeight="false" hidden="false" ht="15" outlineLevel="0" r="606">
      <c r="A606" s="25" t="n">
        <v>63</v>
      </c>
      <c r="B606" s="18" t="s">
        <v>600</v>
      </c>
      <c r="C606" s="19" t="n">
        <v>30.2</v>
      </c>
      <c r="D606" s="19" t="n">
        <v>0</v>
      </c>
      <c r="E606" s="19" t="n">
        <f aca="false">C606</f>
        <v>30.2</v>
      </c>
      <c r="F606" s="20" t="n">
        <f aca="false">E606*G606</f>
        <v>1044920</v>
      </c>
      <c r="G606" s="14" t="n">
        <v>34600</v>
      </c>
      <c r="H606" s="14" t="n">
        <v>0</v>
      </c>
      <c r="I606" s="14" t="n">
        <v>0</v>
      </c>
      <c r="J606" s="14" t="n">
        <v>0</v>
      </c>
      <c r="K606" s="14" t="n">
        <v>0</v>
      </c>
      <c r="L606" s="14" t="n">
        <v>0</v>
      </c>
      <c r="M606" s="14" t="n">
        <v>0</v>
      </c>
      <c r="N606" s="14" t="n">
        <v>0</v>
      </c>
      <c r="O606" s="14" t="n">
        <v>0</v>
      </c>
      <c r="P606" s="14" t="n">
        <v>0</v>
      </c>
      <c r="Q606" s="20" t="n">
        <f aca="false">F606</f>
        <v>1044920</v>
      </c>
      <c r="R606" s="14" t="n">
        <v>0</v>
      </c>
      <c r="S606" s="14" t="n">
        <v>34600</v>
      </c>
      <c r="T606" s="14" t="n">
        <v>25950</v>
      </c>
    </row>
    <row collapsed="false" customFormat="false" customHeight="false" hidden="false" ht="15" outlineLevel="0" r="607">
      <c r="A607" s="25" t="n">
        <v>64</v>
      </c>
      <c r="B607" s="18" t="s">
        <v>601</v>
      </c>
      <c r="C607" s="19" t="n">
        <v>89</v>
      </c>
      <c r="D607" s="19" t="n">
        <v>0</v>
      </c>
      <c r="E607" s="19" t="n">
        <f aca="false">C607</f>
        <v>89</v>
      </c>
      <c r="F607" s="20" t="n">
        <f aca="false">E607*G607</f>
        <v>3079400</v>
      </c>
      <c r="G607" s="14" t="n">
        <v>34600</v>
      </c>
      <c r="H607" s="14" t="n">
        <v>0</v>
      </c>
      <c r="I607" s="14" t="n">
        <v>0</v>
      </c>
      <c r="J607" s="14" t="n">
        <v>0</v>
      </c>
      <c r="K607" s="14" t="n">
        <v>0</v>
      </c>
      <c r="L607" s="14" t="n">
        <v>0</v>
      </c>
      <c r="M607" s="14" t="n">
        <v>0</v>
      </c>
      <c r="N607" s="14" t="n">
        <v>0</v>
      </c>
      <c r="O607" s="14" t="n">
        <v>0</v>
      </c>
      <c r="P607" s="14" t="n">
        <v>0</v>
      </c>
      <c r="Q607" s="20" t="n">
        <f aca="false">F607</f>
        <v>3079400</v>
      </c>
      <c r="R607" s="14" t="n">
        <v>0</v>
      </c>
      <c r="S607" s="14" t="n">
        <v>34600</v>
      </c>
      <c r="T607" s="14" t="n">
        <v>25950</v>
      </c>
    </row>
    <row collapsed="false" customFormat="false" customHeight="false" hidden="false" ht="15" outlineLevel="0" r="608">
      <c r="A608" s="25" t="n">
        <v>65</v>
      </c>
      <c r="B608" s="18" t="s">
        <v>602</v>
      </c>
      <c r="C608" s="19" t="n">
        <v>120</v>
      </c>
      <c r="D608" s="19" t="n">
        <v>0</v>
      </c>
      <c r="E608" s="19" t="n">
        <f aca="false">C608</f>
        <v>120</v>
      </c>
      <c r="F608" s="20" t="n">
        <f aca="false">E608*G608</f>
        <v>4152000</v>
      </c>
      <c r="G608" s="14" t="n">
        <v>34600</v>
      </c>
      <c r="H608" s="14" t="n">
        <v>0</v>
      </c>
      <c r="I608" s="14" t="n">
        <v>0</v>
      </c>
      <c r="J608" s="14" t="n">
        <v>0</v>
      </c>
      <c r="K608" s="14" t="n">
        <v>0</v>
      </c>
      <c r="L608" s="14" t="n">
        <v>0</v>
      </c>
      <c r="M608" s="14" t="n">
        <v>0</v>
      </c>
      <c r="N608" s="14" t="n">
        <v>0</v>
      </c>
      <c r="O608" s="14" t="n">
        <v>0</v>
      </c>
      <c r="P608" s="14" t="n">
        <v>0</v>
      </c>
      <c r="Q608" s="20" t="n">
        <f aca="false">F608</f>
        <v>4152000</v>
      </c>
      <c r="R608" s="14" t="n">
        <v>0</v>
      </c>
      <c r="S608" s="14" t="n">
        <v>34600</v>
      </c>
      <c r="T608" s="14" t="n">
        <v>25950</v>
      </c>
    </row>
    <row collapsed="false" customFormat="false" customHeight="false" hidden="false" ht="15" outlineLevel="0" r="609">
      <c r="A609" s="25" t="n">
        <v>66</v>
      </c>
      <c r="B609" s="18" t="s">
        <v>603</v>
      </c>
      <c r="C609" s="19" t="n">
        <v>114.22</v>
      </c>
      <c r="D609" s="19" t="n">
        <v>0</v>
      </c>
      <c r="E609" s="19" t="n">
        <f aca="false">C609</f>
        <v>114.22</v>
      </c>
      <c r="F609" s="20" t="n">
        <f aca="false">E609*G609</f>
        <v>3952012</v>
      </c>
      <c r="G609" s="14" t="n">
        <v>34600</v>
      </c>
      <c r="H609" s="14" t="n">
        <v>0</v>
      </c>
      <c r="I609" s="14" t="n">
        <v>0</v>
      </c>
      <c r="J609" s="14" t="n">
        <v>0</v>
      </c>
      <c r="K609" s="14" t="n">
        <v>0</v>
      </c>
      <c r="L609" s="14" t="n">
        <v>0</v>
      </c>
      <c r="M609" s="14" t="n">
        <v>0</v>
      </c>
      <c r="N609" s="14" t="n">
        <v>0</v>
      </c>
      <c r="O609" s="14" t="n">
        <v>0</v>
      </c>
      <c r="P609" s="14" t="n">
        <v>0</v>
      </c>
      <c r="Q609" s="20" t="n">
        <f aca="false">F609</f>
        <v>3952012</v>
      </c>
      <c r="R609" s="14" t="n">
        <v>0</v>
      </c>
      <c r="S609" s="14" t="n">
        <v>34600</v>
      </c>
      <c r="T609" s="14" t="n">
        <v>25950</v>
      </c>
    </row>
    <row collapsed="false" customFormat="false" customHeight="false" hidden="false" ht="15" outlineLevel="0" r="610">
      <c r="A610" s="25" t="n">
        <v>67</v>
      </c>
      <c r="B610" s="18" t="s">
        <v>604</v>
      </c>
      <c r="C610" s="19" t="n">
        <v>103.42</v>
      </c>
      <c r="D610" s="19" t="n">
        <v>0</v>
      </c>
      <c r="E610" s="19" t="n">
        <f aca="false">C610</f>
        <v>103.42</v>
      </c>
      <c r="F610" s="20" t="n">
        <f aca="false">E610*G610</f>
        <v>3578332</v>
      </c>
      <c r="G610" s="14" t="n">
        <v>34600</v>
      </c>
      <c r="H610" s="14" t="n">
        <v>0</v>
      </c>
      <c r="I610" s="14" t="n">
        <v>0</v>
      </c>
      <c r="J610" s="14" t="n">
        <v>0</v>
      </c>
      <c r="K610" s="14" t="n">
        <v>0</v>
      </c>
      <c r="L610" s="14" t="n">
        <v>0</v>
      </c>
      <c r="M610" s="14" t="n">
        <v>0</v>
      </c>
      <c r="N610" s="14" t="n">
        <v>0</v>
      </c>
      <c r="O610" s="14" t="n">
        <v>0</v>
      </c>
      <c r="P610" s="14" t="n">
        <v>0</v>
      </c>
      <c r="Q610" s="20" t="n">
        <f aca="false">F610</f>
        <v>3578332</v>
      </c>
      <c r="R610" s="14" t="n">
        <v>0</v>
      </c>
      <c r="S610" s="14" t="n">
        <v>34600</v>
      </c>
      <c r="T610" s="14" t="n">
        <v>25950</v>
      </c>
    </row>
    <row collapsed="false" customFormat="false" customHeight="false" hidden="false" ht="14.9" outlineLevel="0" r="611">
      <c r="A611" s="25" t="n">
        <v>68</v>
      </c>
      <c r="B611" s="18" t="s">
        <v>605</v>
      </c>
      <c r="C611" s="19" t="n">
        <v>150</v>
      </c>
      <c r="D611" s="19" t="n">
        <v>0</v>
      </c>
      <c r="E611" s="19" t="n">
        <f aca="false">C611</f>
        <v>150</v>
      </c>
      <c r="F611" s="20" t="n">
        <f aca="false">E611*G611</f>
        <v>5190000</v>
      </c>
      <c r="G611" s="14" t="n">
        <v>34600</v>
      </c>
      <c r="H611" s="14" t="n">
        <v>0</v>
      </c>
      <c r="I611" s="14" t="n">
        <v>0</v>
      </c>
      <c r="J611" s="14" t="n">
        <v>0</v>
      </c>
      <c r="K611" s="14" t="n">
        <v>0</v>
      </c>
      <c r="L611" s="14" t="n">
        <v>0</v>
      </c>
      <c r="M611" s="14" t="n">
        <v>0</v>
      </c>
      <c r="N611" s="14" t="n">
        <v>0</v>
      </c>
      <c r="O611" s="14" t="n">
        <v>0</v>
      </c>
      <c r="P611" s="14" t="n">
        <v>0</v>
      </c>
      <c r="Q611" s="20" t="n">
        <f aca="false">F611</f>
        <v>5190000</v>
      </c>
      <c r="R611" s="14" t="n">
        <v>0</v>
      </c>
      <c r="S611" s="14" t="n">
        <v>34600</v>
      </c>
      <c r="T611" s="14" t="n">
        <v>25950</v>
      </c>
    </row>
    <row collapsed="false" customFormat="false" customHeight="false" hidden="false" ht="14.9" outlineLevel="0" r="612">
      <c r="A612" s="25" t="n">
        <v>69</v>
      </c>
      <c r="B612" s="18" t="s">
        <v>606</v>
      </c>
      <c r="C612" s="19" t="n">
        <v>100</v>
      </c>
      <c r="D612" s="19" t="n">
        <v>0</v>
      </c>
      <c r="E612" s="19" t="n">
        <f aca="false">C612</f>
        <v>100</v>
      </c>
      <c r="F612" s="20" t="n">
        <f aca="false">E612*G612</f>
        <v>3460000</v>
      </c>
      <c r="G612" s="14" t="n">
        <v>34600</v>
      </c>
      <c r="H612" s="14" t="n">
        <v>0</v>
      </c>
      <c r="I612" s="14" t="n">
        <v>0</v>
      </c>
      <c r="J612" s="14" t="n">
        <v>0</v>
      </c>
      <c r="K612" s="14" t="n">
        <v>0</v>
      </c>
      <c r="L612" s="14" t="n">
        <v>0</v>
      </c>
      <c r="M612" s="14" t="n">
        <v>0</v>
      </c>
      <c r="N612" s="14" t="n">
        <v>0</v>
      </c>
      <c r="O612" s="14" t="n">
        <v>0</v>
      </c>
      <c r="P612" s="14" t="n">
        <v>0</v>
      </c>
      <c r="Q612" s="20" t="n">
        <f aca="false">F612</f>
        <v>3460000</v>
      </c>
      <c r="R612" s="14" t="n">
        <v>0</v>
      </c>
      <c r="S612" s="14" t="n">
        <v>34600</v>
      </c>
      <c r="T612" s="14" t="n">
        <v>25950</v>
      </c>
    </row>
    <row collapsed="false" customFormat="false" customHeight="false" hidden="false" ht="15" outlineLevel="0" r="613">
      <c r="A613" s="25" t="n">
        <v>70</v>
      </c>
      <c r="B613" s="18" t="s">
        <v>607</v>
      </c>
      <c r="C613" s="19" t="n">
        <v>102</v>
      </c>
      <c r="D613" s="19" t="n">
        <v>0</v>
      </c>
      <c r="E613" s="19" t="n">
        <f aca="false">C613</f>
        <v>102</v>
      </c>
      <c r="F613" s="20" t="n">
        <f aca="false">E613*G613</f>
        <v>3529200</v>
      </c>
      <c r="G613" s="14" t="n">
        <v>34600</v>
      </c>
      <c r="H613" s="14" t="n">
        <v>0</v>
      </c>
      <c r="I613" s="14" t="n">
        <v>0</v>
      </c>
      <c r="J613" s="14" t="n">
        <v>0</v>
      </c>
      <c r="K613" s="14" t="n">
        <v>0</v>
      </c>
      <c r="L613" s="14" t="n">
        <v>0</v>
      </c>
      <c r="M613" s="14" t="n">
        <v>0</v>
      </c>
      <c r="N613" s="14" t="n">
        <v>0</v>
      </c>
      <c r="O613" s="14" t="n">
        <v>0</v>
      </c>
      <c r="P613" s="14" t="n">
        <v>0</v>
      </c>
      <c r="Q613" s="20" t="n">
        <f aca="false">F613</f>
        <v>3529200</v>
      </c>
      <c r="R613" s="14" t="n">
        <v>0</v>
      </c>
      <c r="S613" s="14" t="n">
        <v>34600</v>
      </c>
      <c r="T613" s="14" t="n">
        <v>25950</v>
      </c>
    </row>
    <row collapsed="false" customFormat="false" customHeight="false" hidden="false" ht="15" outlineLevel="0" r="614">
      <c r="A614" s="25" t="n">
        <v>71</v>
      </c>
      <c r="B614" s="18" t="s">
        <v>608</v>
      </c>
      <c r="C614" s="19" t="n">
        <v>30</v>
      </c>
      <c r="D614" s="19" t="n">
        <v>0</v>
      </c>
      <c r="E614" s="19" t="n">
        <f aca="false">C614</f>
        <v>30</v>
      </c>
      <c r="F614" s="20" t="n">
        <f aca="false">E614*G614</f>
        <v>1038000</v>
      </c>
      <c r="G614" s="14" t="n">
        <v>34600</v>
      </c>
      <c r="H614" s="14" t="n">
        <v>0</v>
      </c>
      <c r="I614" s="14" t="n">
        <v>0</v>
      </c>
      <c r="J614" s="14" t="n">
        <v>0</v>
      </c>
      <c r="K614" s="14" t="n">
        <v>0</v>
      </c>
      <c r="L614" s="14" t="n">
        <v>0</v>
      </c>
      <c r="M614" s="14" t="n">
        <v>0</v>
      </c>
      <c r="N614" s="14" t="n">
        <v>0</v>
      </c>
      <c r="O614" s="14" t="n">
        <v>0</v>
      </c>
      <c r="P614" s="14" t="n">
        <v>0</v>
      </c>
      <c r="Q614" s="20" t="n">
        <f aca="false">F614</f>
        <v>1038000</v>
      </c>
      <c r="R614" s="14" t="n">
        <v>0</v>
      </c>
      <c r="S614" s="14" t="n">
        <v>34600</v>
      </c>
      <c r="T614" s="14" t="n">
        <v>25950</v>
      </c>
    </row>
    <row collapsed="false" customFormat="false" customHeight="false" hidden="false" ht="15" outlineLevel="0" r="615">
      <c r="A615" s="25" t="n">
        <v>72</v>
      </c>
      <c r="B615" s="18" t="s">
        <v>609</v>
      </c>
      <c r="C615" s="19" t="n">
        <v>85</v>
      </c>
      <c r="D615" s="19" t="n">
        <v>0</v>
      </c>
      <c r="E615" s="19" t="n">
        <f aca="false">C615</f>
        <v>85</v>
      </c>
      <c r="F615" s="20" t="n">
        <f aca="false">E615*G615</f>
        <v>2941000</v>
      </c>
      <c r="G615" s="14" t="n">
        <v>34600</v>
      </c>
      <c r="H615" s="14" t="n">
        <v>0</v>
      </c>
      <c r="I615" s="14" t="n">
        <v>0</v>
      </c>
      <c r="J615" s="14" t="n">
        <v>0</v>
      </c>
      <c r="K615" s="14" t="n">
        <v>0</v>
      </c>
      <c r="L615" s="14" t="n">
        <v>0</v>
      </c>
      <c r="M615" s="14" t="n">
        <v>0</v>
      </c>
      <c r="N615" s="14" t="n">
        <v>0</v>
      </c>
      <c r="O615" s="14" t="n">
        <v>0</v>
      </c>
      <c r="P615" s="14" t="n">
        <v>0</v>
      </c>
      <c r="Q615" s="20" t="n">
        <f aca="false">F615</f>
        <v>2941000</v>
      </c>
      <c r="R615" s="14" t="n">
        <v>0</v>
      </c>
      <c r="S615" s="14" t="n">
        <v>34600</v>
      </c>
      <c r="T615" s="14" t="n">
        <v>25950</v>
      </c>
    </row>
    <row collapsed="false" customFormat="true" customHeight="true" hidden="false" ht="15" outlineLevel="0" r="616" s="15">
      <c r="A616" s="16" t="s">
        <v>220</v>
      </c>
      <c r="B616" s="16"/>
      <c r="C616" s="12" t="n">
        <f aca="false">SUM(C617:C625)</f>
        <v>787.4</v>
      </c>
      <c r="D616" s="12" t="n">
        <f aca="false">SUM(D617:D625)</f>
        <v>37.6</v>
      </c>
      <c r="E616" s="12" t="n">
        <f aca="false">C616</f>
        <v>787.4</v>
      </c>
      <c r="F616" s="13" t="n">
        <f aca="false">SUM(F617:F625)</f>
        <v>27244040</v>
      </c>
      <c r="G616" s="14" t="n">
        <v>34600</v>
      </c>
      <c r="H616" s="14" t="n">
        <v>0</v>
      </c>
      <c r="I616" s="14" t="n">
        <v>0</v>
      </c>
      <c r="J616" s="14" t="n">
        <v>0</v>
      </c>
      <c r="K616" s="14" t="n">
        <v>0</v>
      </c>
      <c r="L616" s="14" t="n">
        <v>0</v>
      </c>
      <c r="M616" s="14" t="n">
        <v>0</v>
      </c>
      <c r="N616" s="14" t="n">
        <v>0</v>
      </c>
      <c r="O616" s="14" t="n">
        <v>0</v>
      </c>
      <c r="P616" s="14" t="n">
        <v>0</v>
      </c>
      <c r="Q616" s="13" t="n">
        <f aca="false">F616</f>
        <v>27244040</v>
      </c>
      <c r="R616" s="14" t="n">
        <v>0</v>
      </c>
      <c r="S616" s="14" t="n">
        <v>34600</v>
      </c>
      <c r="T616" s="14" t="n">
        <v>25950</v>
      </c>
    </row>
    <row collapsed="false" customFormat="false" customHeight="false" hidden="false" ht="15" outlineLevel="0" r="617">
      <c r="A617" s="25" t="n">
        <v>73</v>
      </c>
      <c r="B617" s="18" t="s">
        <v>610</v>
      </c>
      <c r="C617" s="19" t="n">
        <v>82.1</v>
      </c>
      <c r="D617" s="19" t="n">
        <v>0</v>
      </c>
      <c r="E617" s="19" t="n">
        <f aca="false">C617</f>
        <v>82.1</v>
      </c>
      <c r="F617" s="20" t="n">
        <f aca="false">E617*G617</f>
        <v>2840660</v>
      </c>
      <c r="G617" s="14" t="n">
        <v>34600</v>
      </c>
      <c r="H617" s="14" t="n">
        <v>0</v>
      </c>
      <c r="I617" s="14" t="n">
        <v>0</v>
      </c>
      <c r="J617" s="14" t="n">
        <v>0</v>
      </c>
      <c r="K617" s="14" t="n">
        <v>0</v>
      </c>
      <c r="L617" s="14" t="n">
        <v>0</v>
      </c>
      <c r="M617" s="14" t="n">
        <v>0</v>
      </c>
      <c r="N617" s="14" t="n">
        <v>0</v>
      </c>
      <c r="O617" s="14" t="n">
        <v>0</v>
      </c>
      <c r="P617" s="14" t="n">
        <v>0</v>
      </c>
      <c r="Q617" s="20" t="n">
        <f aca="false">F617</f>
        <v>2840660</v>
      </c>
      <c r="R617" s="14" t="n">
        <v>0</v>
      </c>
      <c r="S617" s="14" t="n">
        <v>34600</v>
      </c>
      <c r="T617" s="14" t="n">
        <v>25950</v>
      </c>
    </row>
    <row collapsed="false" customFormat="false" customHeight="false" hidden="false" ht="15" outlineLevel="0" r="618">
      <c r="A618" s="25" t="n">
        <v>74</v>
      </c>
      <c r="B618" s="18" t="s">
        <v>611</v>
      </c>
      <c r="C618" s="19" t="n">
        <v>37.6</v>
      </c>
      <c r="D618" s="19" t="n">
        <v>0</v>
      </c>
      <c r="E618" s="19" t="n">
        <f aca="false">C618</f>
        <v>37.6</v>
      </c>
      <c r="F618" s="20" t="n">
        <f aca="false">E618*G618</f>
        <v>1300960</v>
      </c>
      <c r="G618" s="14" t="n">
        <v>34600</v>
      </c>
      <c r="H618" s="14" t="n">
        <v>0</v>
      </c>
      <c r="I618" s="14" t="n">
        <v>0</v>
      </c>
      <c r="J618" s="14" t="n">
        <v>0</v>
      </c>
      <c r="K618" s="14" t="n">
        <v>0</v>
      </c>
      <c r="L618" s="14" t="n">
        <v>0</v>
      </c>
      <c r="M618" s="14" t="n">
        <v>0</v>
      </c>
      <c r="N618" s="14" t="n">
        <v>0</v>
      </c>
      <c r="O618" s="14" t="n">
        <v>0</v>
      </c>
      <c r="P618" s="14" t="n">
        <v>0</v>
      </c>
      <c r="Q618" s="20" t="n">
        <f aca="false">F618</f>
        <v>1300960</v>
      </c>
      <c r="R618" s="14" t="n">
        <v>0</v>
      </c>
      <c r="S618" s="14" t="n">
        <v>34600</v>
      </c>
      <c r="T618" s="14" t="n">
        <v>25950</v>
      </c>
    </row>
    <row collapsed="false" customFormat="false" customHeight="false" hidden="false" ht="15" outlineLevel="0" r="619">
      <c r="A619" s="25" t="n">
        <v>75</v>
      </c>
      <c r="B619" s="18" t="s">
        <v>612</v>
      </c>
      <c r="C619" s="19" t="n">
        <f aca="false">D619</f>
        <v>37.6</v>
      </c>
      <c r="D619" s="19" t="n">
        <v>37.6</v>
      </c>
      <c r="E619" s="19" t="n">
        <f aca="false">C619</f>
        <v>37.6</v>
      </c>
      <c r="F619" s="20" t="n">
        <f aca="false">E619*G619</f>
        <v>1300960</v>
      </c>
      <c r="G619" s="14" t="n">
        <v>34600</v>
      </c>
      <c r="H619" s="14" t="n">
        <v>0</v>
      </c>
      <c r="I619" s="14" t="n">
        <v>0</v>
      </c>
      <c r="J619" s="14" t="n">
        <v>0</v>
      </c>
      <c r="K619" s="14" t="n">
        <v>0</v>
      </c>
      <c r="L619" s="14" t="n">
        <v>0</v>
      </c>
      <c r="M619" s="14" t="n">
        <v>0</v>
      </c>
      <c r="N619" s="14" t="n">
        <v>0</v>
      </c>
      <c r="O619" s="14" t="n">
        <v>0</v>
      </c>
      <c r="P619" s="14" t="n">
        <v>0</v>
      </c>
      <c r="Q619" s="20" t="n">
        <f aca="false">F619</f>
        <v>1300960</v>
      </c>
      <c r="R619" s="14" t="n">
        <v>0</v>
      </c>
      <c r="S619" s="14" t="n">
        <v>34600</v>
      </c>
      <c r="T619" s="14" t="n">
        <v>25950</v>
      </c>
    </row>
    <row collapsed="false" customFormat="false" customHeight="false" hidden="false" ht="15" outlineLevel="0" r="620">
      <c r="A620" s="25" t="n">
        <v>76</v>
      </c>
      <c r="B620" s="18" t="s">
        <v>613</v>
      </c>
      <c r="C620" s="19" t="n">
        <v>47.1</v>
      </c>
      <c r="D620" s="19" t="n">
        <v>0</v>
      </c>
      <c r="E620" s="19" t="n">
        <f aca="false">C620</f>
        <v>47.1</v>
      </c>
      <c r="F620" s="20" t="n">
        <f aca="false">E620*G620</f>
        <v>1629660</v>
      </c>
      <c r="G620" s="14" t="n">
        <v>34600</v>
      </c>
      <c r="H620" s="14" t="n">
        <v>0</v>
      </c>
      <c r="I620" s="14" t="n">
        <v>0</v>
      </c>
      <c r="J620" s="14" t="n">
        <v>0</v>
      </c>
      <c r="K620" s="14" t="n">
        <v>0</v>
      </c>
      <c r="L620" s="14" t="n">
        <v>0</v>
      </c>
      <c r="M620" s="14" t="n">
        <v>0</v>
      </c>
      <c r="N620" s="14" t="n">
        <v>0</v>
      </c>
      <c r="O620" s="14" t="n">
        <v>0</v>
      </c>
      <c r="P620" s="14" t="n">
        <v>0</v>
      </c>
      <c r="Q620" s="20" t="n">
        <f aca="false">F620</f>
        <v>1629660</v>
      </c>
      <c r="R620" s="14" t="n">
        <v>0</v>
      </c>
      <c r="S620" s="14" t="n">
        <v>34600</v>
      </c>
      <c r="T620" s="14" t="n">
        <v>25950</v>
      </c>
    </row>
    <row collapsed="false" customFormat="false" customHeight="false" hidden="false" ht="15" outlineLevel="0" r="621">
      <c r="A621" s="25" t="n">
        <v>77</v>
      </c>
      <c r="B621" s="18" t="s">
        <v>614</v>
      </c>
      <c r="C621" s="19" t="n">
        <v>108.6</v>
      </c>
      <c r="D621" s="19" t="n">
        <v>0</v>
      </c>
      <c r="E621" s="19" t="n">
        <f aca="false">C621</f>
        <v>108.6</v>
      </c>
      <c r="F621" s="20" t="n">
        <f aca="false">E621*G621</f>
        <v>3757560</v>
      </c>
      <c r="G621" s="14" t="n">
        <v>34600</v>
      </c>
      <c r="H621" s="14" t="n">
        <v>0</v>
      </c>
      <c r="I621" s="14" t="n">
        <v>0</v>
      </c>
      <c r="J621" s="14" t="n">
        <v>0</v>
      </c>
      <c r="K621" s="14" t="n">
        <v>0</v>
      </c>
      <c r="L621" s="14" t="n">
        <v>0</v>
      </c>
      <c r="M621" s="14" t="n">
        <v>0</v>
      </c>
      <c r="N621" s="14" t="n">
        <v>0</v>
      </c>
      <c r="O621" s="14" t="n">
        <v>0</v>
      </c>
      <c r="P621" s="14" t="n">
        <v>0</v>
      </c>
      <c r="Q621" s="20" t="n">
        <f aca="false">F621</f>
        <v>3757560</v>
      </c>
      <c r="R621" s="14" t="n">
        <v>0</v>
      </c>
      <c r="S621" s="14" t="n">
        <v>34600</v>
      </c>
      <c r="T621" s="14" t="n">
        <v>25950</v>
      </c>
    </row>
    <row collapsed="false" customFormat="false" customHeight="false" hidden="false" ht="15" outlineLevel="0" r="622">
      <c r="A622" s="25" t="n">
        <v>78</v>
      </c>
      <c r="B622" s="18" t="s">
        <v>615</v>
      </c>
      <c r="C622" s="19" t="n">
        <v>32.2</v>
      </c>
      <c r="D622" s="19" t="n">
        <v>0</v>
      </c>
      <c r="E622" s="19" t="n">
        <f aca="false">C622</f>
        <v>32.2</v>
      </c>
      <c r="F622" s="20" t="n">
        <f aca="false">E622*G622</f>
        <v>1114120</v>
      </c>
      <c r="G622" s="14" t="n">
        <v>34600</v>
      </c>
      <c r="H622" s="14" t="n">
        <v>0</v>
      </c>
      <c r="I622" s="14" t="n">
        <v>0</v>
      </c>
      <c r="J622" s="14" t="n">
        <v>0</v>
      </c>
      <c r="K622" s="14" t="n">
        <v>0</v>
      </c>
      <c r="L622" s="14" t="n">
        <v>0</v>
      </c>
      <c r="M622" s="14" t="n">
        <v>0</v>
      </c>
      <c r="N622" s="14" t="n">
        <v>0</v>
      </c>
      <c r="O622" s="14" t="n">
        <v>0</v>
      </c>
      <c r="P622" s="14" t="n">
        <v>0</v>
      </c>
      <c r="Q622" s="20" t="n">
        <f aca="false">F622</f>
        <v>1114120</v>
      </c>
      <c r="R622" s="14" t="n">
        <v>0</v>
      </c>
      <c r="S622" s="14" t="n">
        <v>34600</v>
      </c>
      <c r="T622" s="14" t="n">
        <v>25950</v>
      </c>
    </row>
    <row collapsed="false" customFormat="false" customHeight="false" hidden="false" ht="15" outlineLevel="0" r="623">
      <c r="A623" s="25" t="n">
        <v>79</v>
      </c>
      <c r="B623" s="18" t="s">
        <v>616</v>
      </c>
      <c r="C623" s="19" t="n">
        <v>77</v>
      </c>
      <c r="D623" s="19" t="n">
        <v>0</v>
      </c>
      <c r="E623" s="19" t="n">
        <f aca="false">C623</f>
        <v>77</v>
      </c>
      <c r="F623" s="20" t="n">
        <f aca="false">E623*G623</f>
        <v>2664200</v>
      </c>
      <c r="G623" s="14" t="n">
        <v>34600</v>
      </c>
      <c r="H623" s="14" t="n">
        <v>0</v>
      </c>
      <c r="I623" s="14" t="n">
        <v>0</v>
      </c>
      <c r="J623" s="14" t="n">
        <v>0</v>
      </c>
      <c r="K623" s="14" t="n">
        <v>0</v>
      </c>
      <c r="L623" s="14" t="n">
        <v>0</v>
      </c>
      <c r="M623" s="14" t="n">
        <v>0</v>
      </c>
      <c r="N623" s="14" t="n">
        <v>0</v>
      </c>
      <c r="O623" s="14" t="n">
        <v>0</v>
      </c>
      <c r="P623" s="14" t="n">
        <v>0</v>
      </c>
      <c r="Q623" s="20" t="n">
        <f aca="false">F623</f>
        <v>2664200</v>
      </c>
      <c r="R623" s="14" t="n">
        <v>0</v>
      </c>
      <c r="S623" s="14" t="n">
        <v>34600</v>
      </c>
      <c r="T623" s="14" t="n">
        <v>25950</v>
      </c>
    </row>
    <row collapsed="false" customFormat="false" customHeight="false" hidden="false" ht="15" outlineLevel="0" r="624">
      <c r="A624" s="25" t="n">
        <v>80</v>
      </c>
      <c r="B624" s="18" t="s">
        <v>617</v>
      </c>
      <c r="C624" s="19" t="n">
        <v>53.5</v>
      </c>
      <c r="D624" s="19" t="n">
        <v>0</v>
      </c>
      <c r="E624" s="19" t="n">
        <f aca="false">C624</f>
        <v>53.5</v>
      </c>
      <c r="F624" s="20" t="n">
        <f aca="false">E624*G624</f>
        <v>1851100</v>
      </c>
      <c r="G624" s="14" t="n">
        <v>34600</v>
      </c>
      <c r="H624" s="14" t="n">
        <v>0</v>
      </c>
      <c r="I624" s="14" t="n">
        <v>0</v>
      </c>
      <c r="J624" s="14" t="n">
        <v>0</v>
      </c>
      <c r="K624" s="14" t="n">
        <v>0</v>
      </c>
      <c r="L624" s="14" t="n">
        <v>0</v>
      </c>
      <c r="M624" s="14" t="n">
        <v>0</v>
      </c>
      <c r="N624" s="14" t="n">
        <v>0</v>
      </c>
      <c r="O624" s="14" t="n">
        <v>0</v>
      </c>
      <c r="P624" s="14" t="n">
        <v>0</v>
      </c>
      <c r="Q624" s="20" t="n">
        <f aca="false">F624</f>
        <v>1851100</v>
      </c>
      <c r="R624" s="14" t="n">
        <v>0</v>
      </c>
      <c r="S624" s="14" t="n">
        <v>34600</v>
      </c>
      <c r="T624" s="14" t="n">
        <v>25950</v>
      </c>
    </row>
    <row collapsed="false" customFormat="false" customHeight="false" hidden="false" ht="15" outlineLevel="0" r="625">
      <c r="A625" s="25" t="n">
        <v>81</v>
      </c>
      <c r="B625" s="18" t="s">
        <v>618</v>
      </c>
      <c r="C625" s="19" t="n">
        <v>311.7</v>
      </c>
      <c r="D625" s="19" t="n">
        <v>0</v>
      </c>
      <c r="E625" s="19" t="n">
        <f aca="false">C625</f>
        <v>311.7</v>
      </c>
      <c r="F625" s="20" t="n">
        <f aca="false">E625*G625</f>
        <v>10784820</v>
      </c>
      <c r="G625" s="14" t="n">
        <v>34600</v>
      </c>
      <c r="H625" s="14" t="n">
        <v>0</v>
      </c>
      <c r="I625" s="14" t="n">
        <v>0</v>
      </c>
      <c r="J625" s="14" t="n">
        <v>0</v>
      </c>
      <c r="K625" s="14" t="n">
        <v>0</v>
      </c>
      <c r="L625" s="14" t="n">
        <v>0</v>
      </c>
      <c r="M625" s="14" t="n">
        <v>0</v>
      </c>
      <c r="N625" s="14" t="n">
        <v>0</v>
      </c>
      <c r="O625" s="14" t="n">
        <v>0</v>
      </c>
      <c r="P625" s="14" t="n">
        <v>0</v>
      </c>
      <c r="Q625" s="20" t="n">
        <f aca="false">F625</f>
        <v>10784820</v>
      </c>
      <c r="R625" s="14" t="n">
        <v>0</v>
      </c>
      <c r="S625" s="14" t="n">
        <v>34600</v>
      </c>
      <c r="T625" s="14" t="n">
        <v>25950</v>
      </c>
    </row>
    <row collapsed="false" customFormat="true" customHeight="true" hidden="false" ht="15" outlineLevel="0" r="626" s="15">
      <c r="A626" s="16" t="s">
        <v>232</v>
      </c>
      <c r="B626" s="16"/>
      <c r="C626" s="12" t="n">
        <f aca="false">SUM(C627:C642)</f>
        <v>2950.4</v>
      </c>
      <c r="D626" s="12" t="n">
        <f aca="false">SUM(D627:D642)</f>
        <v>307.1</v>
      </c>
      <c r="E626" s="12" t="n">
        <f aca="false">C626</f>
        <v>2950.4</v>
      </c>
      <c r="F626" s="13" t="n">
        <f aca="false">SUM(F627:F642)</f>
        <v>102083840</v>
      </c>
      <c r="G626" s="14" t="n">
        <v>34600</v>
      </c>
      <c r="H626" s="14" t="n">
        <v>0</v>
      </c>
      <c r="I626" s="14" t="n">
        <v>0</v>
      </c>
      <c r="J626" s="14" t="n">
        <v>0</v>
      </c>
      <c r="K626" s="14" t="n">
        <v>0</v>
      </c>
      <c r="L626" s="14" t="n">
        <v>0</v>
      </c>
      <c r="M626" s="14" t="n">
        <v>0</v>
      </c>
      <c r="N626" s="14" t="n">
        <v>0</v>
      </c>
      <c r="O626" s="14" t="n">
        <v>0</v>
      </c>
      <c r="P626" s="14" t="n">
        <v>0</v>
      </c>
      <c r="Q626" s="13" t="n">
        <f aca="false">F626</f>
        <v>102083840</v>
      </c>
      <c r="R626" s="14" t="n">
        <v>0</v>
      </c>
      <c r="S626" s="14" t="n">
        <v>34600</v>
      </c>
      <c r="T626" s="14" t="n">
        <v>25950</v>
      </c>
    </row>
    <row collapsed="false" customFormat="false" customHeight="false" hidden="false" ht="15" outlineLevel="0" r="627">
      <c r="A627" s="25" t="n">
        <v>82</v>
      </c>
      <c r="B627" s="18" t="s">
        <v>619</v>
      </c>
      <c r="C627" s="19" t="n">
        <v>168.6</v>
      </c>
      <c r="D627" s="19" t="n">
        <v>0</v>
      </c>
      <c r="E627" s="19" t="n">
        <f aca="false">C627</f>
        <v>168.6</v>
      </c>
      <c r="F627" s="20" t="n">
        <f aca="false">E627*G627</f>
        <v>5833560</v>
      </c>
      <c r="G627" s="14" t="n">
        <v>34600</v>
      </c>
      <c r="H627" s="14" t="n">
        <v>0</v>
      </c>
      <c r="I627" s="14" t="n">
        <v>0</v>
      </c>
      <c r="J627" s="14" t="n">
        <v>0</v>
      </c>
      <c r="K627" s="14" t="n">
        <v>0</v>
      </c>
      <c r="L627" s="14" t="n">
        <v>0</v>
      </c>
      <c r="M627" s="14" t="n">
        <v>0</v>
      </c>
      <c r="N627" s="14" t="n">
        <v>0</v>
      </c>
      <c r="O627" s="14" t="n">
        <v>0</v>
      </c>
      <c r="P627" s="14" t="n">
        <v>0</v>
      </c>
      <c r="Q627" s="20" t="n">
        <f aca="false">F627</f>
        <v>5833560</v>
      </c>
      <c r="R627" s="14" t="n">
        <v>0</v>
      </c>
      <c r="S627" s="14" t="n">
        <v>34600</v>
      </c>
      <c r="T627" s="14" t="n">
        <v>25950</v>
      </c>
    </row>
    <row collapsed="false" customFormat="false" customHeight="false" hidden="false" ht="15" outlineLevel="0" r="628">
      <c r="A628" s="25" t="n">
        <v>83</v>
      </c>
      <c r="B628" s="18" t="s">
        <v>620</v>
      </c>
      <c r="C628" s="19" t="n">
        <v>200.6</v>
      </c>
      <c r="D628" s="19" t="n">
        <v>0</v>
      </c>
      <c r="E628" s="19" t="n">
        <f aca="false">C628</f>
        <v>200.6</v>
      </c>
      <c r="F628" s="20" t="n">
        <f aca="false">E628*G628</f>
        <v>6940760</v>
      </c>
      <c r="G628" s="14" t="n">
        <v>34600</v>
      </c>
      <c r="H628" s="14" t="n">
        <v>0</v>
      </c>
      <c r="I628" s="14" t="n">
        <v>0</v>
      </c>
      <c r="J628" s="14" t="n">
        <v>0</v>
      </c>
      <c r="K628" s="14" t="n">
        <v>0</v>
      </c>
      <c r="L628" s="14" t="n">
        <v>0</v>
      </c>
      <c r="M628" s="14" t="n">
        <v>0</v>
      </c>
      <c r="N628" s="14" t="n">
        <v>0</v>
      </c>
      <c r="O628" s="14" t="n">
        <v>0</v>
      </c>
      <c r="P628" s="14" t="n">
        <v>0</v>
      </c>
      <c r="Q628" s="20" t="n">
        <f aca="false">F628</f>
        <v>6940760</v>
      </c>
      <c r="R628" s="14" t="n">
        <v>0</v>
      </c>
      <c r="S628" s="14" t="n">
        <v>34600</v>
      </c>
      <c r="T628" s="14" t="n">
        <v>25950</v>
      </c>
    </row>
    <row collapsed="false" customFormat="false" customHeight="false" hidden="false" ht="15" outlineLevel="0" r="629">
      <c r="A629" s="25" t="n">
        <v>84</v>
      </c>
      <c r="B629" s="18" t="s">
        <v>621</v>
      </c>
      <c r="C629" s="19" t="n">
        <v>30.6</v>
      </c>
      <c r="D629" s="19" t="n">
        <v>0</v>
      </c>
      <c r="E629" s="19" t="n">
        <f aca="false">C629</f>
        <v>30.6</v>
      </c>
      <c r="F629" s="20" t="n">
        <f aca="false">E629*G629</f>
        <v>1058760</v>
      </c>
      <c r="G629" s="14" t="n">
        <v>34600</v>
      </c>
      <c r="H629" s="14" t="n">
        <v>0</v>
      </c>
      <c r="I629" s="14" t="n">
        <v>0</v>
      </c>
      <c r="J629" s="14" t="n">
        <v>0</v>
      </c>
      <c r="K629" s="14" t="n">
        <v>0</v>
      </c>
      <c r="L629" s="14" t="n">
        <v>0</v>
      </c>
      <c r="M629" s="14" t="n">
        <v>0</v>
      </c>
      <c r="N629" s="14" t="n">
        <v>0</v>
      </c>
      <c r="O629" s="14" t="n">
        <v>0</v>
      </c>
      <c r="P629" s="14" t="n">
        <v>0</v>
      </c>
      <c r="Q629" s="20" t="n">
        <f aca="false">F629</f>
        <v>1058760</v>
      </c>
      <c r="R629" s="14" t="n">
        <v>0</v>
      </c>
      <c r="S629" s="14" t="n">
        <v>34600</v>
      </c>
      <c r="T629" s="14" t="n">
        <v>25950</v>
      </c>
    </row>
    <row collapsed="false" customFormat="false" customHeight="false" hidden="false" ht="15" outlineLevel="0" r="630">
      <c r="A630" s="25" t="n">
        <v>85</v>
      </c>
      <c r="B630" s="18" t="s">
        <v>622</v>
      </c>
      <c r="C630" s="19" t="n">
        <v>31.8</v>
      </c>
      <c r="D630" s="19" t="n">
        <v>0</v>
      </c>
      <c r="E630" s="19" t="n">
        <f aca="false">C630</f>
        <v>31.8</v>
      </c>
      <c r="F630" s="20" t="n">
        <f aca="false">E630*G630</f>
        <v>1100280</v>
      </c>
      <c r="G630" s="14" t="n">
        <v>34600</v>
      </c>
      <c r="H630" s="14" t="n">
        <v>0</v>
      </c>
      <c r="I630" s="14" t="n">
        <v>0</v>
      </c>
      <c r="J630" s="14" t="n">
        <v>0</v>
      </c>
      <c r="K630" s="14" t="n">
        <v>0</v>
      </c>
      <c r="L630" s="14" t="n">
        <v>0</v>
      </c>
      <c r="M630" s="14" t="n">
        <v>0</v>
      </c>
      <c r="N630" s="14" t="n">
        <v>0</v>
      </c>
      <c r="O630" s="14" t="n">
        <v>0</v>
      </c>
      <c r="P630" s="14" t="n">
        <v>0</v>
      </c>
      <c r="Q630" s="20" t="n">
        <f aca="false">F630</f>
        <v>1100280</v>
      </c>
      <c r="R630" s="14" t="n">
        <v>0</v>
      </c>
      <c r="S630" s="14" t="n">
        <v>34600</v>
      </c>
      <c r="T630" s="14" t="n">
        <v>25950</v>
      </c>
    </row>
    <row collapsed="false" customFormat="false" customHeight="false" hidden="false" ht="15" outlineLevel="0" r="631">
      <c r="A631" s="25" t="n">
        <v>86</v>
      </c>
      <c r="B631" s="18" t="s">
        <v>623</v>
      </c>
      <c r="C631" s="19" t="n">
        <f aca="false">103.4+D631</f>
        <v>175.7</v>
      </c>
      <c r="D631" s="19" t="n">
        <v>72.3</v>
      </c>
      <c r="E631" s="19" t="n">
        <f aca="false">C631</f>
        <v>175.7</v>
      </c>
      <c r="F631" s="20" t="n">
        <f aca="false">E631*G631</f>
        <v>6079220</v>
      </c>
      <c r="G631" s="14" t="n">
        <v>34600</v>
      </c>
      <c r="H631" s="14" t="n">
        <v>0</v>
      </c>
      <c r="I631" s="14" t="n">
        <v>0</v>
      </c>
      <c r="J631" s="14" t="n">
        <v>0</v>
      </c>
      <c r="K631" s="14" t="n">
        <v>0</v>
      </c>
      <c r="L631" s="14" t="n">
        <v>0</v>
      </c>
      <c r="M631" s="14" t="n">
        <v>0</v>
      </c>
      <c r="N631" s="14" t="n">
        <v>0</v>
      </c>
      <c r="O631" s="14" t="n">
        <v>0</v>
      </c>
      <c r="P631" s="14" t="n">
        <v>0</v>
      </c>
      <c r="Q631" s="20" t="n">
        <f aca="false">F631</f>
        <v>6079220</v>
      </c>
      <c r="R631" s="14" t="n">
        <v>0</v>
      </c>
      <c r="S631" s="14" t="n">
        <v>34600</v>
      </c>
      <c r="T631" s="14" t="n">
        <v>25950</v>
      </c>
    </row>
    <row collapsed="false" customFormat="false" customHeight="false" hidden="false" ht="15" outlineLevel="0" r="632">
      <c r="A632" s="25" t="n">
        <v>87</v>
      </c>
      <c r="B632" s="18" t="s">
        <v>624</v>
      </c>
      <c r="C632" s="19" t="n">
        <v>86.5</v>
      </c>
      <c r="D632" s="19" t="n">
        <v>0</v>
      </c>
      <c r="E632" s="19" t="n">
        <f aca="false">C632</f>
        <v>86.5</v>
      </c>
      <c r="F632" s="20" t="n">
        <f aca="false">E632*G632</f>
        <v>2992900</v>
      </c>
      <c r="G632" s="14" t="n">
        <v>34600</v>
      </c>
      <c r="H632" s="14" t="n">
        <v>0</v>
      </c>
      <c r="I632" s="14" t="n">
        <v>0</v>
      </c>
      <c r="J632" s="14" t="n">
        <v>0</v>
      </c>
      <c r="K632" s="14" t="n">
        <v>0</v>
      </c>
      <c r="L632" s="14" t="n">
        <v>0</v>
      </c>
      <c r="M632" s="14" t="n">
        <v>0</v>
      </c>
      <c r="N632" s="14" t="n">
        <v>0</v>
      </c>
      <c r="O632" s="14" t="n">
        <v>0</v>
      </c>
      <c r="P632" s="14" t="n">
        <v>0</v>
      </c>
      <c r="Q632" s="20" t="n">
        <f aca="false">F632</f>
        <v>2992900</v>
      </c>
      <c r="R632" s="14" t="n">
        <v>0</v>
      </c>
      <c r="S632" s="14" t="n">
        <v>34600</v>
      </c>
      <c r="T632" s="14" t="n">
        <v>25950</v>
      </c>
    </row>
    <row collapsed="false" customFormat="false" customHeight="false" hidden="false" ht="15" outlineLevel="0" r="633">
      <c r="A633" s="25" t="n">
        <v>88</v>
      </c>
      <c r="B633" s="18" t="s">
        <v>625</v>
      </c>
      <c r="C633" s="19" t="n">
        <f aca="false">193.9+D633</f>
        <v>312.2</v>
      </c>
      <c r="D633" s="19" t="n">
        <v>118.3</v>
      </c>
      <c r="E633" s="19" t="n">
        <f aca="false">C633</f>
        <v>312.2</v>
      </c>
      <c r="F633" s="20" t="n">
        <f aca="false">E633*G633</f>
        <v>10802120</v>
      </c>
      <c r="G633" s="14" t="n">
        <v>34600</v>
      </c>
      <c r="H633" s="14" t="n">
        <v>0</v>
      </c>
      <c r="I633" s="14" t="n">
        <v>0</v>
      </c>
      <c r="J633" s="14" t="n">
        <v>0</v>
      </c>
      <c r="K633" s="14" t="n">
        <v>0</v>
      </c>
      <c r="L633" s="14" t="n">
        <v>0</v>
      </c>
      <c r="M633" s="14" t="n">
        <v>0</v>
      </c>
      <c r="N633" s="14" t="n">
        <v>0</v>
      </c>
      <c r="O633" s="14" t="n">
        <v>0</v>
      </c>
      <c r="P633" s="14" t="n">
        <v>0</v>
      </c>
      <c r="Q633" s="20" t="n">
        <f aca="false">F633</f>
        <v>10802120</v>
      </c>
      <c r="R633" s="14" t="n">
        <v>0</v>
      </c>
      <c r="S633" s="14" t="n">
        <v>34600</v>
      </c>
      <c r="T633" s="14" t="n">
        <v>25950</v>
      </c>
    </row>
    <row collapsed="false" customFormat="false" customHeight="false" hidden="false" ht="15" outlineLevel="0" r="634">
      <c r="A634" s="25" t="n">
        <v>89</v>
      </c>
      <c r="B634" s="18" t="s">
        <v>626</v>
      </c>
      <c r="C634" s="19" t="n">
        <f aca="false">270.6+D634</f>
        <v>308.3</v>
      </c>
      <c r="D634" s="19" t="n">
        <v>37.7</v>
      </c>
      <c r="E634" s="19" t="n">
        <f aca="false">C634</f>
        <v>308.3</v>
      </c>
      <c r="F634" s="20" t="n">
        <f aca="false">E634*G634</f>
        <v>10667180</v>
      </c>
      <c r="G634" s="14" t="n">
        <v>34600</v>
      </c>
      <c r="H634" s="14" t="n">
        <v>0</v>
      </c>
      <c r="I634" s="14" t="n">
        <v>0</v>
      </c>
      <c r="J634" s="14" t="n">
        <v>0</v>
      </c>
      <c r="K634" s="14" t="n">
        <v>0</v>
      </c>
      <c r="L634" s="14" t="n">
        <v>0</v>
      </c>
      <c r="M634" s="14" t="n">
        <v>0</v>
      </c>
      <c r="N634" s="14" t="n">
        <v>0</v>
      </c>
      <c r="O634" s="14" t="n">
        <v>0</v>
      </c>
      <c r="P634" s="14" t="n">
        <v>0</v>
      </c>
      <c r="Q634" s="20" t="n">
        <f aca="false">F634</f>
        <v>10667180</v>
      </c>
      <c r="R634" s="14" t="n">
        <v>0</v>
      </c>
      <c r="S634" s="14" t="n">
        <v>34600</v>
      </c>
      <c r="T634" s="14" t="n">
        <v>25950</v>
      </c>
    </row>
    <row collapsed="false" customFormat="false" customHeight="false" hidden="false" ht="15" outlineLevel="0" r="635">
      <c r="A635" s="25" t="n">
        <v>90</v>
      </c>
      <c r="B635" s="18" t="s">
        <v>627</v>
      </c>
      <c r="C635" s="19" t="n">
        <v>714.6</v>
      </c>
      <c r="D635" s="19" t="n">
        <v>0</v>
      </c>
      <c r="E635" s="19" t="n">
        <f aca="false">C635</f>
        <v>714.6</v>
      </c>
      <c r="F635" s="20" t="n">
        <f aca="false">E635*G635</f>
        <v>24725160</v>
      </c>
      <c r="G635" s="14" t="n">
        <v>34600</v>
      </c>
      <c r="H635" s="14" t="n">
        <v>0</v>
      </c>
      <c r="I635" s="14" t="n">
        <v>0</v>
      </c>
      <c r="J635" s="14" t="n">
        <v>0</v>
      </c>
      <c r="K635" s="14" t="n">
        <v>0</v>
      </c>
      <c r="L635" s="14" t="n">
        <v>0</v>
      </c>
      <c r="M635" s="14" t="n">
        <v>0</v>
      </c>
      <c r="N635" s="14" t="n">
        <v>0</v>
      </c>
      <c r="O635" s="14" t="n">
        <v>0</v>
      </c>
      <c r="P635" s="14" t="n">
        <v>0</v>
      </c>
      <c r="Q635" s="20" t="n">
        <f aca="false">F635</f>
        <v>24725160</v>
      </c>
      <c r="R635" s="14" t="n">
        <v>0</v>
      </c>
      <c r="S635" s="14" t="n">
        <v>34600</v>
      </c>
      <c r="T635" s="14" t="n">
        <v>25950</v>
      </c>
    </row>
    <row collapsed="false" customFormat="false" customHeight="false" hidden="false" ht="15" outlineLevel="0" r="636">
      <c r="A636" s="25" t="n">
        <v>91</v>
      </c>
      <c r="B636" s="18" t="s">
        <v>628</v>
      </c>
      <c r="C636" s="19" t="n">
        <v>17.6</v>
      </c>
      <c r="D636" s="19" t="n">
        <v>0</v>
      </c>
      <c r="E636" s="19" t="n">
        <f aca="false">C636</f>
        <v>17.6</v>
      </c>
      <c r="F636" s="20" t="n">
        <f aca="false">E636*G636</f>
        <v>608960</v>
      </c>
      <c r="G636" s="14" t="n">
        <v>34600</v>
      </c>
      <c r="H636" s="14" t="n">
        <v>0</v>
      </c>
      <c r="I636" s="14" t="n">
        <v>0</v>
      </c>
      <c r="J636" s="14" t="n">
        <v>0</v>
      </c>
      <c r="K636" s="14" t="n">
        <v>0</v>
      </c>
      <c r="L636" s="14" t="n">
        <v>0</v>
      </c>
      <c r="M636" s="14" t="n">
        <v>0</v>
      </c>
      <c r="N636" s="14" t="n">
        <v>0</v>
      </c>
      <c r="O636" s="14" t="n">
        <v>0</v>
      </c>
      <c r="P636" s="14" t="n">
        <v>0</v>
      </c>
      <c r="Q636" s="20" t="n">
        <f aca="false">F636</f>
        <v>608960</v>
      </c>
      <c r="R636" s="14" t="n">
        <v>0</v>
      </c>
      <c r="S636" s="14" t="n">
        <v>34600</v>
      </c>
      <c r="T636" s="14" t="n">
        <v>25950</v>
      </c>
    </row>
    <row collapsed="false" customFormat="false" customHeight="false" hidden="false" ht="15" outlineLevel="0" r="637">
      <c r="A637" s="25" t="n">
        <v>92</v>
      </c>
      <c r="B637" s="18" t="s">
        <v>629</v>
      </c>
      <c r="C637" s="19" t="n">
        <v>264</v>
      </c>
      <c r="D637" s="19" t="n">
        <v>0</v>
      </c>
      <c r="E637" s="19" t="n">
        <f aca="false">C637</f>
        <v>264</v>
      </c>
      <c r="F637" s="20" t="n">
        <f aca="false">E637*G637</f>
        <v>9134400</v>
      </c>
      <c r="G637" s="14" t="n">
        <v>34600</v>
      </c>
      <c r="H637" s="14" t="n">
        <v>0</v>
      </c>
      <c r="I637" s="14" t="n">
        <v>0</v>
      </c>
      <c r="J637" s="14" t="n">
        <v>0</v>
      </c>
      <c r="K637" s="14" t="n">
        <v>0</v>
      </c>
      <c r="L637" s="14" t="n">
        <v>0</v>
      </c>
      <c r="M637" s="14" t="n">
        <v>0</v>
      </c>
      <c r="N637" s="14" t="n">
        <v>0</v>
      </c>
      <c r="O637" s="14" t="n">
        <v>0</v>
      </c>
      <c r="P637" s="14" t="n">
        <v>0</v>
      </c>
      <c r="Q637" s="20" t="n">
        <f aca="false">F637</f>
        <v>9134400</v>
      </c>
      <c r="R637" s="14" t="n">
        <v>0</v>
      </c>
      <c r="S637" s="14" t="n">
        <v>34600</v>
      </c>
      <c r="T637" s="14" t="n">
        <v>25950</v>
      </c>
    </row>
    <row collapsed="false" customFormat="false" customHeight="false" hidden="false" ht="15" outlineLevel="0" r="638">
      <c r="A638" s="25" t="n">
        <v>93</v>
      </c>
      <c r="B638" s="18" t="s">
        <v>630</v>
      </c>
      <c r="C638" s="19" t="n">
        <v>248.7</v>
      </c>
      <c r="D638" s="19" t="n">
        <v>0</v>
      </c>
      <c r="E638" s="19" t="n">
        <f aca="false">C638</f>
        <v>248.7</v>
      </c>
      <c r="F638" s="20" t="n">
        <f aca="false">E638*G638</f>
        <v>8605020</v>
      </c>
      <c r="G638" s="14" t="n">
        <v>34600</v>
      </c>
      <c r="H638" s="14" t="n">
        <v>0</v>
      </c>
      <c r="I638" s="14" t="n">
        <v>0</v>
      </c>
      <c r="J638" s="14" t="n">
        <v>0</v>
      </c>
      <c r="K638" s="14" t="n">
        <v>0</v>
      </c>
      <c r="L638" s="14" t="n">
        <v>0</v>
      </c>
      <c r="M638" s="14" t="n">
        <v>0</v>
      </c>
      <c r="N638" s="14" t="n">
        <v>0</v>
      </c>
      <c r="O638" s="14" t="n">
        <v>0</v>
      </c>
      <c r="P638" s="14" t="n">
        <v>0</v>
      </c>
      <c r="Q638" s="20" t="n">
        <f aca="false">F638</f>
        <v>8605020</v>
      </c>
      <c r="R638" s="14" t="n">
        <v>0</v>
      </c>
      <c r="S638" s="14" t="n">
        <v>34600</v>
      </c>
      <c r="T638" s="14" t="n">
        <v>25950</v>
      </c>
    </row>
    <row collapsed="false" customFormat="false" customHeight="false" hidden="false" ht="15" outlineLevel="0" r="639">
      <c r="A639" s="25" t="n">
        <v>94</v>
      </c>
      <c r="B639" s="23" t="s">
        <v>631</v>
      </c>
      <c r="C639" s="19" t="n">
        <f aca="false">38.2+D639</f>
        <v>76.4</v>
      </c>
      <c r="D639" s="19" t="n">
        <v>38.2</v>
      </c>
      <c r="E639" s="19" t="n">
        <f aca="false">C639</f>
        <v>76.4</v>
      </c>
      <c r="F639" s="20" t="n">
        <f aca="false">E639*G639</f>
        <v>2643440</v>
      </c>
      <c r="G639" s="14" t="n">
        <v>34600</v>
      </c>
      <c r="H639" s="14" t="n">
        <v>0</v>
      </c>
      <c r="I639" s="14" t="n">
        <v>0</v>
      </c>
      <c r="J639" s="14" t="n">
        <v>0</v>
      </c>
      <c r="K639" s="14" t="n">
        <v>0</v>
      </c>
      <c r="L639" s="14" t="n">
        <v>0</v>
      </c>
      <c r="M639" s="14" t="n">
        <v>0</v>
      </c>
      <c r="N639" s="14" t="n">
        <v>0</v>
      </c>
      <c r="O639" s="14" t="n">
        <v>0</v>
      </c>
      <c r="P639" s="14" t="n">
        <v>0</v>
      </c>
      <c r="Q639" s="20" t="n">
        <f aca="false">F639</f>
        <v>2643440</v>
      </c>
      <c r="R639" s="14" t="n">
        <v>0</v>
      </c>
      <c r="S639" s="14" t="n">
        <v>34600</v>
      </c>
      <c r="T639" s="14" t="n">
        <v>25950</v>
      </c>
    </row>
    <row collapsed="false" customFormat="false" customHeight="false" hidden="false" ht="15" outlineLevel="0" r="640">
      <c r="A640" s="25" t="n">
        <v>95</v>
      </c>
      <c r="B640" s="23" t="s">
        <v>632</v>
      </c>
      <c r="C640" s="19" t="n">
        <v>73.5</v>
      </c>
      <c r="D640" s="19" t="n">
        <v>0</v>
      </c>
      <c r="E640" s="19" t="n">
        <f aca="false">C640</f>
        <v>73.5</v>
      </c>
      <c r="F640" s="20" t="n">
        <f aca="false">E640*G640</f>
        <v>2543100</v>
      </c>
      <c r="G640" s="14" t="n">
        <v>34600</v>
      </c>
      <c r="H640" s="14" t="n">
        <v>0</v>
      </c>
      <c r="I640" s="14" t="n">
        <v>0</v>
      </c>
      <c r="J640" s="14" t="n">
        <v>0</v>
      </c>
      <c r="K640" s="14" t="n">
        <v>0</v>
      </c>
      <c r="L640" s="14" t="n">
        <v>0</v>
      </c>
      <c r="M640" s="14" t="n">
        <v>0</v>
      </c>
      <c r="N640" s="14" t="n">
        <v>0</v>
      </c>
      <c r="O640" s="14" t="n">
        <v>0</v>
      </c>
      <c r="P640" s="14" t="n">
        <v>0</v>
      </c>
      <c r="Q640" s="20" t="n">
        <f aca="false">F640</f>
        <v>2543100</v>
      </c>
      <c r="R640" s="14" t="n">
        <v>0</v>
      </c>
      <c r="S640" s="14" t="n">
        <v>34600</v>
      </c>
      <c r="T640" s="14" t="n">
        <v>25950</v>
      </c>
    </row>
    <row collapsed="false" customFormat="false" customHeight="false" hidden="false" ht="15" outlineLevel="0" r="641">
      <c r="A641" s="25" t="n">
        <v>96</v>
      </c>
      <c r="B641" s="23" t="s">
        <v>633</v>
      </c>
      <c r="C641" s="19" t="n">
        <f aca="false">40.5+D641</f>
        <v>81.1</v>
      </c>
      <c r="D641" s="19" t="n">
        <v>40.6</v>
      </c>
      <c r="E641" s="19" t="n">
        <f aca="false">C641</f>
        <v>81.1</v>
      </c>
      <c r="F641" s="20" t="n">
        <f aca="false">E641*G641</f>
        <v>2806060</v>
      </c>
      <c r="G641" s="14" t="n">
        <v>34600</v>
      </c>
      <c r="H641" s="14" t="n">
        <v>0</v>
      </c>
      <c r="I641" s="14" t="n">
        <v>0</v>
      </c>
      <c r="J641" s="14" t="n">
        <v>0</v>
      </c>
      <c r="K641" s="14" t="n">
        <v>0</v>
      </c>
      <c r="L641" s="14" t="n">
        <v>0</v>
      </c>
      <c r="M641" s="14" t="n">
        <v>0</v>
      </c>
      <c r="N641" s="14" t="n">
        <v>0</v>
      </c>
      <c r="O641" s="14" t="n">
        <v>0</v>
      </c>
      <c r="P641" s="14" t="n">
        <v>0</v>
      </c>
      <c r="Q641" s="20" t="n">
        <f aca="false">F641</f>
        <v>2806060</v>
      </c>
      <c r="R641" s="14" t="n">
        <v>0</v>
      </c>
      <c r="S641" s="14" t="n">
        <v>34600</v>
      </c>
      <c r="T641" s="14" t="n">
        <v>25950</v>
      </c>
    </row>
    <row collapsed="false" customFormat="false" customHeight="false" hidden="false" ht="15" outlineLevel="0" r="642">
      <c r="A642" s="25" t="n">
        <v>97</v>
      </c>
      <c r="B642" s="23" t="s">
        <v>634</v>
      </c>
      <c r="C642" s="19" t="n">
        <v>160.2</v>
      </c>
      <c r="D642" s="19" t="n">
        <v>0</v>
      </c>
      <c r="E642" s="19" t="n">
        <f aca="false">C642</f>
        <v>160.2</v>
      </c>
      <c r="F642" s="20" t="n">
        <f aca="false">E642*G642</f>
        <v>5542920</v>
      </c>
      <c r="G642" s="14" t="n">
        <v>34600</v>
      </c>
      <c r="H642" s="14" t="n">
        <v>0</v>
      </c>
      <c r="I642" s="14" t="n">
        <v>0</v>
      </c>
      <c r="J642" s="14" t="n">
        <v>0</v>
      </c>
      <c r="K642" s="14" t="n">
        <v>0</v>
      </c>
      <c r="L642" s="14" t="n">
        <v>0</v>
      </c>
      <c r="M642" s="14" t="n">
        <v>0</v>
      </c>
      <c r="N642" s="14" t="n">
        <v>0</v>
      </c>
      <c r="O642" s="14" t="n">
        <v>0</v>
      </c>
      <c r="P642" s="14" t="n">
        <v>0</v>
      </c>
      <c r="Q642" s="20" t="n">
        <f aca="false">F642</f>
        <v>5542920</v>
      </c>
      <c r="R642" s="14" t="n">
        <v>0</v>
      </c>
      <c r="S642" s="14" t="n">
        <v>34600</v>
      </c>
      <c r="T642" s="14" t="n">
        <v>25950</v>
      </c>
    </row>
  </sheetData>
  <mergeCells count="70">
    <mergeCell ref="N1:T1"/>
    <mergeCell ref="N2:T2"/>
    <mergeCell ref="N3:T3"/>
    <mergeCell ref="A6:Q6"/>
    <mergeCell ref="A9:A12"/>
    <mergeCell ref="B9:B12"/>
    <mergeCell ref="C9:D10"/>
    <mergeCell ref="E9:G10"/>
    <mergeCell ref="H9:J10"/>
    <mergeCell ref="K9:M10"/>
    <mergeCell ref="N9:P10"/>
    <mergeCell ref="Q9:Q12"/>
    <mergeCell ref="R9:R12"/>
    <mergeCell ref="S9:S12"/>
    <mergeCell ref="T9:T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A15:B15"/>
    <mergeCell ref="A16:B16"/>
    <mergeCell ref="A17:B17"/>
    <mergeCell ref="A36:B36"/>
    <mergeCell ref="A49:B49"/>
    <mergeCell ref="A75:B75"/>
    <mergeCell ref="A77:B77"/>
    <mergeCell ref="A113:B113"/>
    <mergeCell ref="A138:B138"/>
    <mergeCell ref="A171:B171"/>
    <mergeCell ref="A183:B183"/>
    <mergeCell ref="A186:B186"/>
    <mergeCell ref="A194:B194"/>
    <mergeCell ref="A209:B209"/>
    <mergeCell ref="A221:B221"/>
    <mergeCell ref="A249:B249"/>
    <mergeCell ref="A252:B252"/>
    <mergeCell ref="A253:B253"/>
    <mergeCell ref="A271:B271"/>
    <mergeCell ref="A287:B287"/>
    <mergeCell ref="A317:B317"/>
    <mergeCell ref="A349:B349"/>
    <mergeCell ref="A377:B377"/>
    <mergeCell ref="A427:B427"/>
    <mergeCell ref="A439:B439"/>
    <mergeCell ref="A443:B443"/>
    <mergeCell ref="A457:B457"/>
    <mergeCell ref="A478:B478"/>
    <mergeCell ref="A494:B494"/>
    <mergeCell ref="A534:B534"/>
    <mergeCell ref="A535:B535"/>
    <mergeCell ref="A542:B542"/>
    <mergeCell ref="A549:B549"/>
    <mergeCell ref="A570:B570"/>
    <mergeCell ref="A580:B580"/>
    <mergeCell ref="A591:B591"/>
    <mergeCell ref="A597:B597"/>
    <mergeCell ref="A600:B600"/>
    <mergeCell ref="A603:B603"/>
    <mergeCell ref="A616:B616"/>
    <mergeCell ref="A626:B626"/>
  </mergeCells>
  <printOptions headings="false" gridLines="false" gridLinesSet="true" horizontalCentered="true" verticalCentered="false"/>
  <pageMargins left="0.25" right="0.25" top="0.75" bottom="0.444444444444444" header="0.511805555555555" footer="0.3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5"/>
  <cols>
    <col collapsed="false" hidden="false" max="1025" min="1" style="0" width="8.57489878542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2013-04-14T08:34:53.00Z</dcterms:created>
  <dc:creator>Уминова Ольга Ивановна</dc:creator>
  <cp:lastModifiedBy>user</cp:lastModifiedBy>
  <cp:lastPrinted>2013-07-04T10:52:54.00Z</cp:lastPrinted>
  <dcterms:modified xsi:type="dcterms:W3CDTF">2013-09-10T12:04:42.00Z</dcterms:modified>
  <cp:revision>0</cp:revision>
</cp:coreProperties>
</file>