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431" windowWidth="9840" windowHeight="11640" activeTab="0"/>
  </bookViews>
  <sheets>
    <sheet name="стр.1" sheetId="1" r:id="rId1"/>
  </sheets>
  <definedNames>
    <definedName name="_xlnm.Print_Titles" localSheetId="0">'стр.1'!$11:$11</definedName>
    <definedName name="_xlnm.Print_Area" localSheetId="0">'стр.1'!$A$1:$H$133</definedName>
  </definedNames>
  <calcPr fullCalcOnLoad="1"/>
</workbook>
</file>

<file path=xl/sharedStrings.xml><?xml version="1.0" encoding="utf-8"?>
<sst xmlns="http://schemas.openxmlformats.org/spreadsheetml/2006/main" count="141" uniqueCount="78">
  <si>
    <t>Количество обучающихся</t>
  </si>
  <si>
    <t xml:space="preserve">Показатель объема услуги: </t>
  </si>
  <si>
    <t>%</t>
  </si>
  <si>
    <t>100</t>
  </si>
  <si>
    <t>п.л.</t>
  </si>
  <si>
    <t>Наименование услуги (работы) и ее содержание:</t>
  </si>
  <si>
    <t>Подпрограмма 1 "Развитие системы дошкольного  образования в Республике Коми"</t>
  </si>
  <si>
    <t>МЗ</t>
  </si>
  <si>
    <t>ч.</t>
  </si>
  <si>
    <t>статусы САТ, ИПТ, СПТ</t>
  </si>
  <si>
    <t>ед.</t>
  </si>
  <si>
    <t>шт.</t>
  </si>
  <si>
    <t>".</t>
  </si>
  <si>
    <t>"Йӧзӧс велӧдӧм сӧвмӧдӧм" Коми Республикаса канму уджтас дорӧ 5 СОДТӦД</t>
  </si>
  <si>
    <t xml:space="preserve"> «Йöзöс велöдöм сöвмöдöм» Коми Республикаса канму уджтас серти Коми Республикаса канму учреждениеясöн канму услугаяс (уджъяс) сетöм вылö канму  заданиеяслысь öтувъя петкöдласъяслöн прогноз </t>
  </si>
  <si>
    <t xml:space="preserve">Мерайтан единица </t>
  </si>
  <si>
    <t>Услуга ыдждаса петкӧдласлӧн вежӧртас</t>
  </si>
  <si>
    <t>морт</t>
  </si>
  <si>
    <t xml:space="preserve">Услуга (удж) ним да сылӧн сюрӧс:                                Медшӧр велӧдан уджтасъяс серти начальнӧй, подув, шӧр (тырвыйӧ) велӧдӧм </t>
  </si>
  <si>
    <t xml:space="preserve">Услуга ыдждалӧн петкӧдлас: </t>
  </si>
  <si>
    <t>Велӧдчысь лыд</t>
  </si>
  <si>
    <t>Услуга ыдждалӧн петкӧдлас:</t>
  </si>
  <si>
    <t>Быдтас лыд</t>
  </si>
  <si>
    <t>юӧртан материал лыд</t>
  </si>
  <si>
    <t>прӧчентъяс</t>
  </si>
  <si>
    <t>Услуга (удж) ним да сылӧн сюрӧс:                             2. Велӧдчысьяслы, кодъяс велалісны подув да шӧр (тырвыйӧ) велӧдӧмлӧн шӧр велӧдан уджтасъясӧ, канму (кывкӧртӧда) аттестация нуӧдӧм котыртӧм да технологическӧя да юӧртан да аналитическӧя могмӧдӧм</t>
  </si>
  <si>
    <t xml:space="preserve">Услуга (удж) ним да сылӧн сюрӧс:                             3. Велӧдчысьяслы, кодъяс велалісны подув да шӧр (тырвыйӧ) велӧдӧмлӧн шӧр велӧдан уджтасъясӧ, канму (кывкӧртӧда) аттестация, сы лыдын ӧтувъя канму экзамен нуӧдан ног йылысь юӧр, а сідзжӧ ӧтувъя канму экзаменса участвуйтысьяс йылысь да ӧтувъя канму экзаменлӧн бӧртасъяс йылысь Коми Республикаса юӧръяслӧн базаысь юӧр сетӧм </t>
  </si>
  <si>
    <t>Сетӧм юӧр да заявкаяс серти юӧртан ресурс лыд</t>
  </si>
  <si>
    <t>Услуга (удж) ним да сылӧн сюрӧс:                             4. Велӧдан учреждениеяслысь аккредитационнӧй экспертиза нуӧдӧм юӧртан да техника боксянь да юӧртан да аналитическӧя могмӧдӧм</t>
  </si>
  <si>
    <t xml:space="preserve"> Велӧдан учреждениеясса уджлысь экспертиза нуӧдӧм могысь технологическӧй пакет (тестъяс да  анкетаяс)</t>
  </si>
  <si>
    <t xml:space="preserve">Услуга (удж) ним да сылӧн сюрӧс:                             1. Учреждениеӧн фестивальяс, выставкаяс, смотръяс, конкурсъяс, олимпиадаяс, мукӧд уджтасса мероприятие нуӧдӧм </t>
  </si>
  <si>
    <t>Планса петкӧдлас серти нуӧдӧм мероприятиеяслӧн удельнӧй сьӧкта</t>
  </si>
  <si>
    <t>Услуга (удж) ним да сылӧн сюрӧс:                             3. Велӧдан учреждениеясса, том йӧзлӧн, челядь да том йӧзлӧн ӧтйӧза организацияяс серти органъяслӧн учреждениеясса удж котыртӧм, юӧртан да методика боксянь отсалӧм</t>
  </si>
  <si>
    <t>Услуга (удж) ним да сылӧн сюрӧс:                             1. Улыс тшупӧда уджсикасӧ велӧдӧм</t>
  </si>
  <si>
    <t>Услуга (удж) ним да сылӧн сюрӧс:                             2. Шӧр тшупӧда уджсикасӧ велӧдӧм</t>
  </si>
  <si>
    <t>Студент лыд (Коми Республикаса йӧзӧс велӧдан министерство)</t>
  </si>
  <si>
    <t>Студент лыд (Коми Республикаса культура министерство)</t>
  </si>
  <si>
    <t>Услуга (удж) ним да сылӧн сюрӧс:                             3. Вылыс тшупӧда уджсикасӧ велӧдӧм</t>
  </si>
  <si>
    <t>студент лыд</t>
  </si>
  <si>
    <t>Услуга (удж) ним да сылӧн сюрӧс:                                4. Официальнӧй текстъяс, нормативнӧй да оланпастэчас актъяс коми кыв вылӧ вуджӧдӧм</t>
  </si>
  <si>
    <t>п.пас</t>
  </si>
  <si>
    <t>печатнӧй пас</t>
  </si>
  <si>
    <t>Услуга (удж) ним да сылӧн сюрӧс:                             5. Содтӧд уджсикасӧ велӧдӧм</t>
  </si>
  <si>
    <t>велӧдчысь лыд</t>
  </si>
  <si>
    <t>час лыд</t>
  </si>
  <si>
    <t>Услуга (удж) ним да сылӧн сюрӧс:                             6. Учреждениеӧн фестивальяс, выставкаяс, смотръяс, конкурсъяс, олимпиадаяс, мукӧд уджтасса  мероприятие нуӧдӧм</t>
  </si>
  <si>
    <t>Услуга (удж) ним да сылӧн сюрӧс:                             7. Удж туйвизьяс серти методика материалъяс дасьтӧм да йӧзӧдӧм</t>
  </si>
  <si>
    <t>Йӧзӧдӧм прӧдукциялӧн ыджда</t>
  </si>
  <si>
    <t>Услуга (удж) ним да сылӧн сюрӧс:                             9. Наука туялӧмъяс, наука да техника боксянь да опытно-экспериментальнӧй уджъяс, консультация сетӧм котыртӧм да нуӧдӧм</t>
  </si>
  <si>
    <t xml:space="preserve">Услуга (удж) ним да сылӧн сюрӧс:                             8. Велӧдысьяслысь удж донъялӧм могысь уджъяслысь экспертиза (велӧдысьяслысь аттестация) котыртӧм да нуӧдӧм </t>
  </si>
  <si>
    <t>Услуга (удж) ним да сылӧн сюрӧс: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Удж профиль кузя уджтасъяслысь, проектъяслысь, вӧзйӧмъяслысь, мукӧд документлысь да материаллысь наука боксянь  экспертиза</t>
  </si>
  <si>
    <t>Велӧдчысь, быдтас лыд</t>
  </si>
  <si>
    <t>Услуга (удж) ним да сылӧн сюрӧс:                               2. Медшӧр велӧдан уджтасъяс серти начальнӧй, шӧр (тырвыйӧ) велӧдӧм</t>
  </si>
  <si>
    <t>Услуга (удж) ним да сылӧн сюрӧс:                               3. Содтӧд тӧдӧмлун сетӧм</t>
  </si>
  <si>
    <t>Тур лыд</t>
  </si>
  <si>
    <t xml:space="preserve">Услуга (удж) ним да сылӧн сюрӧс:                             5. Велӧдан учреждениеясса, том йӧзлӧн, челядь да том йӧзлӧн ӧтйӧза организацияяс серти органъяслӧн учреждениеясса удж котыртӧм, юӧртан да методика боксянь отсалӧм </t>
  </si>
  <si>
    <t xml:space="preserve">Услуга (удж) ним да сылӧн сюрӧс:                               6. Учреждениеӧн фестивальяс, выставкаяс, смотръяс, конкурсъяс, олимпиадаяс, мукӧд уджтасса  мероприятие нуӧдӧм </t>
  </si>
  <si>
    <t>Услуга (удж) ним да сылӧн сюрӧс:                             1. Медицина боксянь реабилитируйтӧм да санаторно-курортнӧя бурдӧдӧм</t>
  </si>
  <si>
    <t>Календарнӧй лун лыд</t>
  </si>
  <si>
    <t>к/лун</t>
  </si>
  <si>
    <t>«Йöзöс велöдöм сöвмöдöм»                         Коми Республикаса канму уджтас вынсьöдöм йылысь» Коми Республикаса Веськöдлан котырлöн 2012 во кöч тöлысь 28 лунся         411 №-а шуöмö пыртöм вежсьӧмъяс дорӧ 
1 СОДТӦД</t>
  </si>
  <si>
    <t>Уджтасувса услуга, услуга ыдждалӧн петкӧдлас ним</t>
  </si>
  <si>
    <t>Канму услуга (удж) сетӧм вылӧ Коми Республикаса республиканскӧй сьӧмкудлӧн рӧскод,
сюрс шайт</t>
  </si>
  <si>
    <t xml:space="preserve">"Коми Республикаын подув велӧдӧм сӧвмӧдӧм" 2 Уджтасув </t>
  </si>
  <si>
    <t>2.2. медшӧр мероприятие.                                Велӧдан учреждениеясӧн канму услугаяс (уджъяс) вӧчӧм</t>
  </si>
  <si>
    <t xml:space="preserve">Услуга (удж) ним да сылӧн сюрӧс:                             2. Интернат сяма велӧдан  канму учреждениеясын, енбиа челядьлы интернат сяма общеобразовательнӧй канму  учреждениеясын быдтасъясӧс видзӧм да быдтӧм </t>
  </si>
  <si>
    <t xml:space="preserve"> 2.6. медшӧр мероприятие.                                    Йӧзӧс подув велӧдӧмлысь качество донъялан тэчас сӧвмӧдӧм</t>
  </si>
  <si>
    <t>Услуга (удж) ним да сылӧн сюрӧс:                             1. Юӧртан фондъясӧн, базаясӧн да юӧръяс базаясӧн вӧдитчӧм лӧсьӧдӧм, уджӧдӧм да котыртӧм, юӧртан да техника боксянь отсалӧм</t>
  </si>
  <si>
    <t xml:space="preserve"> 2.11. медшӧр мероприятие.                                  Коми Республикаын канму (муниципальнӧй) велӧдан учреждениеяслысь инновация удж сӧвмӧдӧм</t>
  </si>
  <si>
    <t>Услуга (удж) ним да сылӧн сюрӧс:                             2. Наукаса туялӧмъяс.ю наука да техническӧй да опытно-экспериментальнӧй уджъяс котыртӧм да нуӧдӧм, консультация сетӧм</t>
  </si>
  <si>
    <t xml:space="preserve">"Коми Республикаын уджсикасӧ велӧдӧм сӧвмӧдӧм" 3 Уджтасув </t>
  </si>
  <si>
    <t>3.1. медшӧр мероприятие.                                       Улыс тшупӧда уджсикасӧ велӧдан канму учреждениеясӧн улыс тшупӧда уджсикасӧ велӧдан уджтасъясӧ велӧдӧм кузя канму услугаяс сетӧм (сьӧмкуд учреждениеяслы, асшӧрлуна учреждениеяслы канму услуга сетӧм вылӧ субсидияясӧн сьӧмӧн могмӧдӧм)</t>
  </si>
  <si>
    <t xml:space="preserve">"Коми Республикаса челядь да том йӧз" 4 Уджтасув </t>
  </si>
  <si>
    <t xml:space="preserve"> 4.1. медшӧр мероприятие.                                      Интернат сяма велӧдан учреждениеясӧн, торъя (коррекционнӧй) велӧдан школаясӧн, челядьлы содтӧд тӧдӧмлун сетан учреждениеясӧн канму услугаяс сетӧм (удж вӧчӧм) </t>
  </si>
  <si>
    <t xml:space="preserve">Услуга (удж) ним да сылӧн сюрӧс:                             1. Интернат сяма велӧдан  канму учреждениеясын, енбиа челядьлы интернат сяма общеобразовательнӧй канму  учреждениеясын быдтасъясӧс видзӧм да быдтӧм </t>
  </si>
  <si>
    <t>Услуга (удж) ним да сылӧн сюрӧс:                             4. Республика пасьтала экскурсия туръяс котыртӧм</t>
  </si>
  <si>
    <t>"Коми Республикаын олысь челядьлысь дзоньвидзалун бурмӧдӧм да шойччӧм котыртӧм" 5 Уджтасув</t>
  </si>
  <si>
    <t xml:space="preserve"> 5.1.  медшӧр мероприятие.                                        Коми Республикаса челядьлысь дзоньвидзалун бурдӧдӧм да шойччӧм могмӧдӧм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</si>
</sst>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165" fontId="3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 quotePrefix="1">
      <alignment horizontal="left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 wrapText="1"/>
    </xf>
    <xf numFmtId="43" fontId="5" fillId="36" borderId="10" xfId="62" applyFont="1" applyFill="1" applyBorder="1" applyAlignment="1">
      <alignment vertical="center" wrapText="1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10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5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165" fontId="4" fillId="36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justify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36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view="pageBreakPreview" zoomScale="85" zoomScaleNormal="89" zoomScaleSheetLayoutView="85" zoomScalePageLayoutView="0" workbookViewId="0" topLeftCell="A124">
      <selection activeCell="A128" sqref="A128"/>
    </sheetView>
  </sheetViews>
  <sheetFormatPr defaultColWidth="9.00390625" defaultRowHeight="12.75"/>
  <cols>
    <col min="1" max="1" width="60.625" style="42" customWidth="1"/>
    <col min="2" max="2" width="12.875" style="43" customWidth="1"/>
    <col min="3" max="3" width="10.25390625" style="44" bestFit="1" customWidth="1"/>
    <col min="4" max="4" width="10.25390625" style="46" bestFit="1" customWidth="1"/>
    <col min="5" max="5" width="10.25390625" style="44" bestFit="1" customWidth="1"/>
    <col min="6" max="6" width="13.625" style="55" customWidth="1"/>
    <col min="7" max="7" width="14.125" style="55" bestFit="1" customWidth="1"/>
    <col min="8" max="8" width="16.25390625" style="36" customWidth="1"/>
    <col min="9" max="9" width="9.125" style="1" customWidth="1"/>
    <col min="10" max="10" width="15.375" style="1" customWidth="1"/>
    <col min="11" max="13" width="9.125" style="1" customWidth="1"/>
    <col min="14" max="15" width="12.25390625" style="1" bestFit="1" customWidth="1"/>
    <col min="16" max="16384" width="9.125" style="1" customWidth="1"/>
  </cols>
  <sheetData>
    <row r="1" spans="4:8" ht="138.75" customHeight="1">
      <c r="D1" s="11"/>
      <c r="E1" s="69" t="s">
        <v>60</v>
      </c>
      <c r="F1" s="69"/>
      <c r="G1" s="69"/>
      <c r="H1" s="69"/>
    </row>
    <row r="2" spans="4:8" ht="15" customHeight="1">
      <c r="D2" s="11"/>
      <c r="E2" s="59"/>
      <c r="F2" s="59"/>
      <c r="G2" s="59"/>
      <c r="H2" s="59"/>
    </row>
    <row r="3" spans="1:8" ht="18.75">
      <c r="A3" s="9"/>
      <c r="B3" s="10"/>
      <c r="C3" s="11"/>
      <c r="D3" s="11"/>
      <c r="E3" s="11"/>
      <c r="H3" s="56"/>
    </row>
    <row r="4" spans="1:8" ht="42" customHeight="1">
      <c r="A4" s="9"/>
      <c r="B4" s="10"/>
      <c r="D4" s="47"/>
      <c r="E4" s="70" t="s">
        <v>13</v>
      </c>
      <c r="F4" s="70"/>
      <c r="G4" s="70"/>
      <c r="H4" s="70"/>
    </row>
    <row r="5" spans="1:8" ht="18.75">
      <c r="A5" s="9"/>
      <c r="B5" s="10"/>
      <c r="D5" s="47"/>
      <c r="E5" s="47"/>
      <c r="F5" s="57"/>
      <c r="G5" s="57"/>
      <c r="H5" s="56"/>
    </row>
    <row r="6" spans="1:8" ht="18.75">
      <c r="A6" s="78"/>
      <c r="B6" s="78"/>
      <c r="C6" s="78"/>
      <c r="D6" s="78"/>
      <c r="E6" s="78"/>
      <c r="F6" s="78"/>
      <c r="G6" s="78"/>
      <c r="H6" s="78"/>
    </row>
    <row r="7" spans="1:8" ht="38.25" customHeight="1">
      <c r="A7" s="79" t="s">
        <v>14</v>
      </c>
      <c r="B7" s="79"/>
      <c r="C7" s="79"/>
      <c r="D7" s="79"/>
      <c r="E7" s="79"/>
      <c r="F7" s="79"/>
      <c r="G7" s="79"/>
      <c r="H7" s="79"/>
    </row>
    <row r="8" spans="1:5" ht="18.75">
      <c r="A8" s="9"/>
      <c r="B8" s="10"/>
      <c r="C8" s="11"/>
      <c r="D8" s="11"/>
      <c r="E8" s="11"/>
    </row>
    <row r="9" spans="1:8" ht="75" customHeight="1">
      <c r="A9" s="75" t="s">
        <v>61</v>
      </c>
      <c r="B9" s="76" t="s">
        <v>15</v>
      </c>
      <c r="C9" s="75" t="s">
        <v>16</v>
      </c>
      <c r="D9" s="75"/>
      <c r="E9" s="75"/>
      <c r="F9" s="75" t="s">
        <v>62</v>
      </c>
      <c r="G9" s="75"/>
      <c r="H9" s="75"/>
    </row>
    <row r="10" spans="1:8" ht="24" customHeight="1">
      <c r="A10" s="75"/>
      <c r="B10" s="77"/>
      <c r="C10" s="12">
        <v>2013</v>
      </c>
      <c r="D10" s="12">
        <v>2014</v>
      </c>
      <c r="E10" s="12">
        <v>2015</v>
      </c>
      <c r="F10" s="52">
        <v>2013</v>
      </c>
      <c r="G10" s="52">
        <v>2014</v>
      </c>
      <c r="H10" s="52">
        <v>2015</v>
      </c>
    </row>
    <row r="11" spans="1:8" ht="18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53">
        <v>6</v>
      </c>
      <c r="G11" s="53">
        <v>7</v>
      </c>
      <c r="H11" s="53">
        <v>8</v>
      </c>
    </row>
    <row r="12" spans="1:8" ht="18.75" hidden="1">
      <c r="A12" s="74" t="s">
        <v>6</v>
      </c>
      <c r="B12" s="74"/>
      <c r="C12" s="74"/>
      <c r="D12" s="74"/>
      <c r="E12" s="74"/>
      <c r="F12" s="74"/>
      <c r="G12" s="74"/>
      <c r="H12" s="74"/>
    </row>
    <row r="13" spans="1:8" ht="18.75" hidden="1">
      <c r="A13" s="14" t="s">
        <v>5</v>
      </c>
      <c r="B13" s="12"/>
      <c r="C13" s="14"/>
      <c r="D13" s="14"/>
      <c r="E13" s="14"/>
      <c r="F13" s="14"/>
      <c r="G13" s="14"/>
      <c r="H13" s="14"/>
    </row>
    <row r="14" spans="1:8" ht="18.75" hidden="1">
      <c r="A14" s="15" t="s">
        <v>1</v>
      </c>
      <c r="B14" s="75"/>
      <c r="C14" s="75"/>
      <c r="D14" s="75"/>
      <c r="E14" s="75"/>
      <c r="F14" s="75"/>
      <c r="G14" s="75"/>
      <c r="H14" s="75"/>
    </row>
    <row r="15" spans="1:8" ht="18.75" hidden="1">
      <c r="A15" s="16" t="s">
        <v>0</v>
      </c>
      <c r="B15" s="13"/>
      <c r="C15" s="13"/>
      <c r="D15" s="13"/>
      <c r="E15" s="13"/>
      <c r="F15" s="53"/>
      <c r="G15" s="53"/>
      <c r="H15" s="53"/>
    </row>
    <row r="16" spans="1:8" ht="18.75">
      <c r="A16" s="74" t="s">
        <v>63</v>
      </c>
      <c r="B16" s="74"/>
      <c r="C16" s="74"/>
      <c r="D16" s="74"/>
      <c r="E16" s="74"/>
      <c r="F16" s="74"/>
      <c r="G16" s="74"/>
      <c r="H16" s="74"/>
    </row>
    <row r="17" spans="1:8" s="2" customFormat="1" ht="61.5" customHeight="1">
      <c r="A17" s="17" t="s">
        <v>64</v>
      </c>
      <c r="B17" s="13"/>
      <c r="C17" s="13"/>
      <c r="D17" s="13"/>
      <c r="E17" s="13"/>
      <c r="F17" s="53"/>
      <c r="G17" s="53"/>
      <c r="H17" s="53"/>
    </row>
    <row r="18" spans="1:8" s="2" customFormat="1" ht="79.5" customHeight="1">
      <c r="A18" s="49" t="s">
        <v>18</v>
      </c>
      <c r="B18" s="12"/>
      <c r="C18" s="14"/>
      <c r="D18" s="14"/>
      <c r="E18" s="14"/>
      <c r="F18" s="14"/>
      <c r="G18" s="14"/>
      <c r="H18" s="14"/>
    </row>
    <row r="19" spans="1:8" s="2" customFormat="1" ht="21.75" customHeight="1">
      <c r="A19" s="15" t="s">
        <v>19</v>
      </c>
      <c r="B19" s="75"/>
      <c r="C19" s="75"/>
      <c r="D19" s="75"/>
      <c r="E19" s="75"/>
      <c r="F19" s="75"/>
      <c r="G19" s="75"/>
      <c r="H19" s="75"/>
    </row>
    <row r="20" spans="1:15" s="2" customFormat="1" ht="18.75">
      <c r="A20" s="16" t="s">
        <v>20</v>
      </c>
      <c r="B20" s="63" t="s">
        <v>17</v>
      </c>
      <c r="C20" s="13">
        <f>62+278+79+120+80+137+119+60+430+1800</f>
        <v>3165</v>
      </c>
      <c r="D20" s="13">
        <f>62+278+79+125+82+137+119+60+430+1800</f>
        <v>3172</v>
      </c>
      <c r="E20" s="13">
        <f>62+278+79+125+82+137+119+60+430+1800</f>
        <v>3172</v>
      </c>
      <c r="F20" s="18">
        <f>327182.76277-F24+30704.17454</f>
        <v>313623.93370999995</v>
      </c>
      <c r="G20" s="18">
        <f>336524.39943-G24</f>
        <v>297949.29297</v>
      </c>
      <c r="H20" s="18">
        <f>337876.96427-H24</f>
        <v>299301.85781</v>
      </c>
      <c r="I20" s="3"/>
      <c r="J20" s="2">
        <v>30704.174539999996</v>
      </c>
      <c r="N20" s="54"/>
      <c r="O20" s="54"/>
    </row>
    <row r="21" spans="1:8" s="2" customFormat="1" ht="18.75">
      <c r="A21" s="19"/>
      <c r="B21" s="80"/>
      <c r="C21" s="80"/>
      <c r="D21" s="80"/>
      <c r="E21" s="80"/>
      <c r="F21" s="80"/>
      <c r="G21" s="80"/>
      <c r="H21" s="80"/>
    </row>
    <row r="22" spans="1:8" s="2" customFormat="1" ht="116.25" customHeight="1">
      <c r="A22" s="49" t="s">
        <v>65</v>
      </c>
      <c r="B22" s="13"/>
      <c r="C22" s="13"/>
      <c r="D22" s="13"/>
      <c r="E22" s="13"/>
      <c r="F22" s="53"/>
      <c r="G22" s="53"/>
      <c r="H22" s="53"/>
    </row>
    <row r="23" spans="1:8" s="2" customFormat="1" ht="22.5" customHeight="1">
      <c r="A23" s="15" t="s">
        <v>21</v>
      </c>
      <c r="B23" s="13"/>
      <c r="C23" s="13"/>
      <c r="D23" s="13"/>
      <c r="E23" s="13"/>
      <c r="F23" s="53"/>
      <c r="G23" s="53"/>
      <c r="H23" s="53"/>
    </row>
    <row r="24" spans="1:10" s="2" customFormat="1" ht="18.75">
      <c r="A24" s="16" t="s">
        <v>22</v>
      </c>
      <c r="B24" s="63" t="s">
        <v>17</v>
      </c>
      <c r="C24" s="13">
        <f>300+114+430</f>
        <v>844</v>
      </c>
      <c r="D24" s="13">
        <f>356+114+430</f>
        <v>900</v>
      </c>
      <c r="E24" s="13">
        <f>356+114+430</f>
        <v>900</v>
      </c>
      <c r="F24" s="18">
        <f>5846.85594+4869.0362+23476.866+10070.24546</f>
        <v>44263.003600000004</v>
      </c>
      <c r="G24" s="18">
        <f>5846.85594+4869.0362+27859.21432</f>
        <v>38575.106459999995</v>
      </c>
      <c r="H24" s="18">
        <f>5846.85594+4869.0362+27859.21432</f>
        <v>38575.106459999995</v>
      </c>
      <c r="J24" s="2">
        <v>10070.24546</v>
      </c>
    </row>
    <row r="25" spans="1:8" s="2" customFormat="1" ht="18.75">
      <c r="A25" s="16"/>
      <c r="B25" s="13"/>
      <c r="C25" s="13"/>
      <c r="D25" s="13"/>
      <c r="E25" s="13"/>
      <c r="F25" s="53"/>
      <c r="G25" s="53"/>
      <c r="H25" s="53"/>
    </row>
    <row r="26" spans="1:8" s="7" customFormat="1" ht="42.75" customHeight="1">
      <c r="A26" s="17" t="s">
        <v>66</v>
      </c>
      <c r="B26" s="13"/>
      <c r="C26" s="13"/>
      <c r="D26" s="13"/>
      <c r="E26" s="13"/>
      <c r="F26" s="53"/>
      <c r="G26" s="53"/>
      <c r="H26" s="53"/>
    </row>
    <row r="27" spans="1:8" s="7" customFormat="1" ht="101.25" customHeight="1">
      <c r="A27" s="14" t="s">
        <v>67</v>
      </c>
      <c r="B27" s="12"/>
      <c r="C27" s="13"/>
      <c r="D27" s="13"/>
      <c r="E27" s="13"/>
      <c r="F27" s="53"/>
      <c r="G27" s="53"/>
      <c r="H27" s="53"/>
    </row>
    <row r="28" spans="1:8" s="7" customFormat="1" ht="18.75">
      <c r="A28" s="15" t="s">
        <v>21</v>
      </c>
      <c r="B28" s="75"/>
      <c r="C28" s="75"/>
      <c r="D28" s="75"/>
      <c r="E28" s="75"/>
      <c r="F28" s="75"/>
      <c r="G28" s="75"/>
      <c r="H28" s="75"/>
    </row>
    <row r="29" spans="1:8" ht="18.75">
      <c r="A29" s="16" t="s">
        <v>23</v>
      </c>
      <c r="B29" s="67" t="s">
        <v>24</v>
      </c>
      <c r="C29" s="13">
        <v>100</v>
      </c>
      <c r="D29" s="13">
        <v>100</v>
      </c>
      <c r="E29" s="13">
        <v>100</v>
      </c>
      <c r="F29" s="18">
        <v>8544.80385</v>
      </c>
      <c r="G29" s="18">
        <v>8544.80385</v>
      </c>
      <c r="H29" s="18">
        <v>8544.80385</v>
      </c>
    </row>
    <row r="30" spans="1:8" ht="18.75">
      <c r="A30" s="16"/>
      <c r="B30" s="13"/>
      <c r="C30" s="13"/>
      <c r="D30" s="13"/>
      <c r="E30" s="13"/>
      <c r="F30" s="18"/>
      <c r="G30" s="18"/>
      <c r="H30" s="18"/>
    </row>
    <row r="31" spans="1:8" s="7" customFormat="1" ht="135" customHeight="1">
      <c r="A31" s="16" t="s">
        <v>25</v>
      </c>
      <c r="B31" s="13"/>
      <c r="C31" s="13"/>
      <c r="D31" s="13"/>
      <c r="E31" s="13"/>
      <c r="F31" s="18"/>
      <c r="G31" s="18"/>
      <c r="H31" s="18"/>
    </row>
    <row r="32" spans="1:8" s="7" customFormat="1" ht="27" customHeight="1">
      <c r="A32" s="15" t="s">
        <v>21</v>
      </c>
      <c r="B32" s="75"/>
      <c r="C32" s="75"/>
      <c r="D32" s="75"/>
      <c r="E32" s="75"/>
      <c r="F32" s="75"/>
      <c r="G32" s="75"/>
      <c r="H32" s="75"/>
    </row>
    <row r="33" spans="1:8" s="7" customFormat="1" ht="18.75">
      <c r="A33" s="16" t="s">
        <v>23</v>
      </c>
      <c r="B33" s="67" t="s">
        <v>24</v>
      </c>
      <c r="C33" s="13">
        <v>100</v>
      </c>
      <c r="D33" s="13">
        <v>100</v>
      </c>
      <c r="E33" s="13">
        <v>100</v>
      </c>
      <c r="F33" s="18">
        <v>6491.69447</v>
      </c>
      <c r="G33" s="18">
        <v>6491.69447</v>
      </c>
      <c r="H33" s="18">
        <v>6491.69447</v>
      </c>
    </row>
    <row r="34" spans="1:8" ht="18.75">
      <c r="A34" s="16"/>
      <c r="B34" s="13"/>
      <c r="C34" s="13"/>
      <c r="D34" s="13"/>
      <c r="E34" s="13"/>
      <c r="F34" s="18"/>
      <c r="G34" s="18"/>
      <c r="H34" s="18"/>
    </row>
    <row r="35" spans="1:8" s="7" customFormat="1" ht="191.25" customHeight="1">
      <c r="A35" s="16" t="s">
        <v>26</v>
      </c>
      <c r="B35" s="13"/>
      <c r="C35" s="13"/>
      <c r="D35" s="13"/>
      <c r="E35" s="13"/>
      <c r="F35" s="18"/>
      <c r="G35" s="18"/>
      <c r="H35" s="18"/>
    </row>
    <row r="36" spans="1:8" s="7" customFormat="1" ht="24" customHeight="1">
      <c r="A36" s="15" t="s">
        <v>19</v>
      </c>
      <c r="B36" s="75"/>
      <c r="C36" s="75"/>
      <c r="D36" s="75"/>
      <c r="E36" s="75"/>
      <c r="F36" s="75"/>
      <c r="G36" s="75"/>
      <c r="H36" s="75"/>
    </row>
    <row r="37" spans="1:8" s="7" customFormat="1" ht="51.75" customHeight="1">
      <c r="A37" s="16" t="s">
        <v>27</v>
      </c>
      <c r="B37" s="13" t="s">
        <v>11</v>
      </c>
      <c r="C37" s="13">
        <v>200</v>
      </c>
      <c r="D37" s="13">
        <v>200</v>
      </c>
      <c r="E37" s="13">
        <v>200</v>
      </c>
      <c r="F37" s="18">
        <f>23176.10367-F41-F33-F29</f>
        <v>7470.34381</v>
      </c>
      <c r="G37" s="18">
        <f>26259.14661-G33-G29-G41</f>
        <v>10553.386750000001</v>
      </c>
      <c r="H37" s="18">
        <f>26327.87061-H41-H33-H29</f>
        <v>10622.110750000003</v>
      </c>
    </row>
    <row r="38" spans="1:8" s="7" customFormat="1" ht="18.75">
      <c r="A38" s="16"/>
      <c r="B38" s="13"/>
      <c r="C38" s="13"/>
      <c r="D38" s="13"/>
      <c r="E38" s="13"/>
      <c r="F38" s="18"/>
      <c r="G38" s="18"/>
      <c r="H38" s="18"/>
    </row>
    <row r="39" spans="1:8" s="7" customFormat="1" ht="102" customHeight="1">
      <c r="A39" s="16" t="s">
        <v>28</v>
      </c>
      <c r="B39" s="13"/>
      <c r="C39" s="13"/>
      <c r="D39" s="13"/>
      <c r="E39" s="13"/>
      <c r="F39" s="18"/>
      <c r="G39" s="18"/>
      <c r="H39" s="18"/>
    </row>
    <row r="40" spans="1:8" s="7" customFormat="1" ht="18.75">
      <c r="A40" s="15" t="s">
        <v>21</v>
      </c>
      <c r="B40" s="75"/>
      <c r="C40" s="75"/>
      <c r="D40" s="75"/>
      <c r="E40" s="75"/>
      <c r="F40" s="75"/>
      <c r="G40" s="75"/>
      <c r="H40" s="75"/>
    </row>
    <row r="41" spans="1:8" s="7" customFormat="1" ht="63" customHeight="1">
      <c r="A41" s="16" t="s">
        <v>29</v>
      </c>
      <c r="B41" s="13" t="s">
        <v>10</v>
      </c>
      <c r="C41" s="13">
        <v>67</v>
      </c>
      <c r="D41" s="13">
        <v>67</v>
      </c>
      <c r="E41" s="13">
        <v>67</v>
      </c>
      <c r="F41" s="18">
        <v>669.26154</v>
      </c>
      <c r="G41" s="18">
        <v>669.26154</v>
      </c>
      <c r="H41" s="18">
        <v>669.26154</v>
      </c>
    </row>
    <row r="42" spans="1:8" ht="18.75">
      <c r="A42" s="16"/>
      <c r="B42" s="13"/>
      <c r="C42" s="13"/>
      <c r="D42" s="13"/>
      <c r="E42" s="13"/>
      <c r="F42" s="18"/>
      <c r="G42" s="18"/>
      <c r="H42" s="18"/>
    </row>
    <row r="43" spans="1:8" s="7" customFormat="1" ht="87.75" customHeight="1">
      <c r="A43" s="17" t="s">
        <v>68</v>
      </c>
      <c r="B43" s="13"/>
      <c r="C43" s="13"/>
      <c r="D43" s="13"/>
      <c r="E43" s="13"/>
      <c r="F43" s="53"/>
      <c r="G43" s="53"/>
      <c r="H43" s="53"/>
    </row>
    <row r="44" spans="1:8" s="7" customFormat="1" ht="81" customHeight="1">
      <c r="A44" s="14" t="s">
        <v>30</v>
      </c>
      <c r="B44" s="12"/>
      <c r="C44" s="14"/>
      <c r="D44" s="14"/>
      <c r="E44" s="14"/>
      <c r="F44" s="14"/>
      <c r="G44" s="14"/>
      <c r="H44" s="14"/>
    </row>
    <row r="45" spans="1:8" s="7" customFormat="1" ht="21.75" customHeight="1">
      <c r="A45" s="15" t="s">
        <v>21</v>
      </c>
      <c r="B45" s="75"/>
      <c r="C45" s="75"/>
      <c r="D45" s="75"/>
      <c r="E45" s="75"/>
      <c r="F45" s="75"/>
      <c r="G45" s="75"/>
      <c r="H45" s="75"/>
    </row>
    <row r="46" spans="1:8" s="7" customFormat="1" ht="42" customHeight="1">
      <c r="A46" s="16" t="s">
        <v>31</v>
      </c>
      <c r="B46" s="13" t="s">
        <v>2</v>
      </c>
      <c r="C46" s="13" t="s">
        <v>3</v>
      </c>
      <c r="D46" s="13" t="s">
        <v>3</v>
      </c>
      <c r="E46" s="13" t="s">
        <v>3</v>
      </c>
      <c r="F46" s="18">
        <v>35.79906</v>
      </c>
      <c r="G46" s="18">
        <v>35.7996</v>
      </c>
      <c r="H46" s="18">
        <v>35.7996</v>
      </c>
    </row>
    <row r="47" spans="1:8" s="7" customFormat="1" ht="18.75">
      <c r="A47" s="15"/>
      <c r="B47" s="12"/>
      <c r="C47" s="13"/>
      <c r="D47" s="13"/>
      <c r="E47" s="13"/>
      <c r="F47" s="53"/>
      <c r="G47" s="53"/>
      <c r="H47" s="53"/>
    </row>
    <row r="48" spans="1:8" s="7" customFormat="1" ht="78.75" customHeight="1">
      <c r="A48" s="14" t="s">
        <v>69</v>
      </c>
      <c r="B48" s="13"/>
      <c r="C48" s="13"/>
      <c r="D48" s="13"/>
      <c r="E48" s="13"/>
      <c r="F48" s="53"/>
      <c r="G48" s="53"/>
      <c r="H48" s="53"/>
    </row>
    <row r="49" spans="1:8" s="7" customFormat="1" ht="21" customHeight="1">
      <c r="A49" s="15" t="s">
        <v>19</v>
      </c>
      <c r="B49" s="75"/>
      <c r="C49" s="75"/>
      <c r="D49" s="75"/>
      <c r="E49" s="75"/>
      <c r="F49" s="75"/>
      <c r="G49" s="75"/>
      <c r="H49" s="75"/>
    </row>
    <row r="50" spans="1:8" s="7" customFormat="1" ht="41.25" customHeight="1">
      <c r="A50" s="16" t="s">
        <v>31</v>
      </c>
      <c r="B50" s="13" t="s">
        <v>2</v>
      </c>
      <c r="C50" s="13" t="s">
        <v>3</v>
      </c>
      <c r="D50" s="13" t="s">
        <v>3</v>
      </c>
      <c r="E50" s="13" t="s">
        <v>3</v>
      </c>
      <c r="F50" s="18">
        <f>6642.7456-F46-F54</f>
        <v>6268.09654</v>
      </c>
      <c r="G50" s="18">
        <f>7669.42248-G46-G54</f>
        <v>7294.7728799999995</v>
      </c>
      <c r="H50" s="18">
        <f>7697.51198-H46-H54</f>
        <v>7322.86238</v>
      </c>
    </row>
    <row r="51" spans="1:8" s="7" customFormat="1" ht="18.75">
      <c r="A51" s="15"/>
      <c r="B51" s="13"/>
      <c r="C51" s="13"/>
      <c r="D51" s="13"/>
      <c r="E51" s="13"/>
      <c r="F51" s="53"/>
      <c r="G51" s="53"/>
      <c r="H51" s="53"/>
    </row>
    <row r="52" spans="1:8" s="7" customFormat="1" ht="115.5" customHeight="1">
      <c r="A52" s="14" t="s">
        <v>32</v>
      </c>
      <c r="B52" s="13"/>
      <c r="C52" s="13"/>
      <c r="D52" s="13"/>
      <c r="E52" s="13"/>
      <c r="F52" s="53"/>
      <c r="G52" s="53"/>
      <c r="H52" s="53"/>
    </row>
    <row r="53" spans="1:8" s="7" customFormat="1" ht="18.75">
      <c r="A53" s="15" t="s">
        <v>21</v>
      </c>
      <c r="B53" s="75"/>
      <c r="C53" s="75"/>
      <c r="D53" s="75"/>
      <c r="E53" s="75"/>
      <c r="F53" s="75"/>
      <c r="G53" s="75"/>
      <c r="H53" s="75"/>
    </row>
    <row r="54" spans="1:8" s="7" customFormat="1" ht="42" customHeight="1">
      <c r="A54" s="16" t="s">
        <v>31</v>
      </c>
      <c r="B54" s="13" t="s">
        <v>2</v>
      </c>
      <c r="C54" s="61" t="s">
        <v>3</v>
      </c>
      <c r="D54" s="61" t="s">
        <v>3</v>
      </c>
      <c r="E54" s="61" t="s">
        <v>3</v>
      </c>
      <c r="F54" s="18">
        <v>338.85</v>
      </c>
      <c r="G54" s="18">
        <v>338.85</v>
      </c>
      <c r="H54" s="18">
        <v>338.85</v>
      </c>
    </row>
    <row r="55" spans="1:8" ht="19.5">
      <c r="A55" s="16"/>
      <c r="B55" s="13"/>
      <c r="C55" s="21"/>
      <c r="D55" s="21"/>
      <c r="E55" s="21"/>
      <c r="F55" s="18"/>
      <c r="G55" s="18"/>
      <c r="H55" s="18"/>
    </row>
    <row r="56" spans="1:8" ht="18.75">
      <c r="A56" s="74" t="s">
        <v>70</v>
      </c>
      <c r="B56" s="74"/>
      <c r="C56" s="74"/>
      <c r="D56" s="74"/>
      <c r="E56" s="74"/>
      <c r="F56" s="74"/>
      <c r="G56" s="74"/>
      <c r="H56" s="74"/>
    </row>
    <row r="57" spans="1:8" ht="159.75" customHeight="1">
      <c r="A57" s="16" t="s">
        <v>71</v>
      </c>
      <c r="B57" s="72"/>
      <c r="C57" s="72"/>
      <c r="D57" s="72"/>
      <c r="E57" s="72"/>
      <c r="F57" s="72"/>
      <c r="G57" s="72"/>
      <c r="H57" s="72"/>
    </row>
    <row r="58" spans="1:8" ht="61.5" customHeight="1">
      <c r="A58" s="22" t="s">
        <v>33</v>
      </c>
      <c r="B58" s="23"/>
      <c r="C58" s="24"/>
      <c r="D58" s="24"/>
      <c r="E58" s="24"/>
      <c r="F58" s="22"/>
      <c r="G58" s="22"/>
      <c r="H58" s="22"/>
    </row>
    <row r="59" spans="1:8" ht="18.75">
      <c r="A59" s="25" t="s">
        <v>21</v>
      </c>
      <c r="B59" s="72"/>
      <c r="C59" s="72"/>
      <c r="D59" s="72"/>
      <c r="E59" s="72"/>
      <c r="F59" s="72"/>
      <c r="G59" s="72"/>
      <c r="H59" s="72"/>
    </row>
    <row r="60" spans="1:8" ht="18.75">
      <c r="A60" s="26" t="s">
        <v>20</v>
      </c>
      <c r="B60" s="65" t="s">
        <v>17</v>
      </c>
      <c r="C60" s="20">
        <f>7157-312</f>
        <v>6845</v>
      </c>
      <c r="D60" s="20">
        <v>6796</v>
      </c>
      <c r="E60" s="20">
        <v>6441</v>
      </c>
      <c r="F60" s="28">
        <f>665048.74641+44.92</f>
        <v>665093.6664100001</v>
      </c>
      <c r="G60" s="28">
        <v>672685.4066</v>
      </c>
      <c r="H60" s="28">
        <v>657162.1459599999</v>
      </c>
    </row>
    <row r="61" spans="1:8" ht="18.75">
      <c r="A61" s="26"/>
      <c r="B61" s="27"/>
      <c r="C61" s="20"/>
      <c r="D61" s="20"/>
      <c r="E61" s="20"/>
      <c r="F61" s="28"/>
      <c r="G61" s="28"/>
      <c r="H61" s="28"/>
    </row>
    <row r="62" spans="1:8" ht="61.5" customHeight="1">
      <c r="A62" s="22" t="s">
        <v>34</v>
      </c>
      <c r="B62" s="23"/>
      <c r="C62" s="24"/>
      <c r="D62" s="24"/>
      <c r="E62" s="24"/>
      <c r="F62" s="22"/>
      <c r="G62" s="22"/>
      <c r="H62" s="22"/>
    </row>
    <row r="63" spans="1:8" ht="22.5" customHeight="1">
      <c r="A63" s="25" t="s">
        <v>21</v>
      </c>
      <c r="B63" s="72"/>
      <c r="C63" s="72"/>
      <c r="D63" s="72"/>
      <c r="E63" s="72"/>
      <c r="F63" s="72"/>
      <c r="G63" s="72"/>
      <c r="H63" s="72"/>
    </row>
    <row r="64" spans="1:9" ht="42" customHeight="1">
      <c r="A64" s="26" t="s">
        <v>35</v>
      </c>
      <c r="B64" s="64" t="s">
        <v>17</v>
      </c>
      <c r="C64" s="48">
        <v>6420</v>
      </c>
      <c r="D64" s="48">
        <v>6159</v>
      </c>
      <c r="E64" s="48">
        <v>5958</v>
      </c>
      <c r="F64" s="28">
        <f>1198130.56341+295.44</f>
        <v>1198426.00341</v>
      </c>
      <c r="G64" s="28">
        <v>1325956.0151699998</v>
      </c>
      <c r="H64" s="28">
        <v>1333587.8606099996</v>
      </c>
      <c r="I64" s="1" t="s">
        <v>9</v>
      </c>
    </row>
    <row r="65" spans="1:8" ht="37.5">
      <c r="A65" s="26" t="s">
        <v>36</v>
      </c>
      <c r="B65" s="64" t="s">
        <v>17</v>
      </c>
      <c r="C65" s="48">
        <v>570</v>
      </c>
      <c r="D65" s="48">
        <v>575</v>
      </c>
      <c r="E65" s="48">
        <v>562</v>
      </c>
      <c r="F65" s="30">
        <v>142012</v>
      </c>
      <c r="G65" s="30">
        <v>143120</v>
      </c>
      <c r="H65" s="30">
        <v>144267.2</v>
      </c>
    </row>
    <row r="66" spans="1:8" ht="18.75">
      <c r="A66" s="29"/>
      <c r="B66" s="27"/>
      <c r="C66" s="20"/>
      <c r="D66" s="20"/>
      <c r="E66" s="20"/>
      <c r="F66" s="30"/>
      <c r="G66" s="30"/>
      <c r="H66" s="30"/>
    </row>
    <row r="67" spans="1:8" ht="60" customHeight="1">
      <c r="A67" s="22" t="s">
        <v>37</v>
      </c>
      <c r="B67" s="23"/>
      <c r="C67" s="24"/>
      <c r="D67" s="24"/>
      <c r="E67" s="24"/>
      <c r="F67" s="22"/>
      <c r="G67" s="22"/>
      <c r="H67" s="22"/>
    </row>
    <row r="68" spans="1:8" ht="18.75">
      <c r="A68" s="25" t="s">
        <v>21</v>
      </c>
      <c r="B68" s="72"/>
      <c r="C68" s="72"/>
      <c r="D68" s="72"/>
      <c r="E68" s="72"/>
      <c r="F68" s="72"/>
      <c r="G68" s="72"/>
      <c r="H68" s="72"/>
    </row>
    <row r="69" spans="1:8" ht="18.75">
      <c r="A69" s="26" t="s">
        <v>38</v>
      </c>
      <c r="B69" s="64" t="s">
        <v>17</v>
      </c>
      <c r="C69" s="20">
        <v>24</v>
      </c>
      <c r="D69" s="20">
        <v>30</v>
      </c>
      <c r="E69" s="20">
        <v>30</v>
      </c>
      <c r="F69" s="28">
        <f>6694.49061-F73</f>
        <v>2939.93721</v>
      </c>
      <c r="G69" s="28">
        <f>7441.28153-G73</f>
        <v>3686.7281300000004</v>
      </c>
      <c r="H69" s="28">
        <f>7559.05333-H73</f>
        <v>3804.49993</v>
      </c>
    </row>
    <row r="70" spans="1:8" s="4" customFormat="1" ht="18.75">
      <c r="A70" s="31"/>
      <c r="B70" s="71"/>
      <c r="C70" s="71"/>
      <c r="D70" s="71"/>
      <c r="E70" s="71"/>
      <c r="F70" s="71"/>
      <c r="G70" s="71"/>
      <c r="H70" s="71"/>
    </row>
    <row r="71" spans="1:8" s="5" customFormat="1" ht="56.25">
      <c r="A71" s="22" t="s">
        <v>39</v>
      </c>
      <c r="B71" s="23"/>
      <c r="C71" s="24"/>
      <c r="D71" s="24"/>
      <c r="E71" s="24"/>
      <c r="F71" s="22"/>
      <c r="G71" s="22"/>
      <c r="H71" s="22"/>
    </row>
    <row r="72" spans="1:8" s="5" customFormat="1" ht="18.75">
      <c r="A72" s="25" t="s">
        <v>21</v>
      </c>
      <c r="B72" s="72"/>
      <c r="C72" s="72"/>
      <c r="D72" s="72"/>
      <c r="E72" s="72"/>
      <c r="F72" s="72"/>
      <c r="G72" s="72"/>
      <c r="H72" s="72"/>
    </row>
    <row r="73" spans="1:8" s="5" customFormat="1" ht="18.75">
      <c r="A73" s="26" t="s">
        <v>41</v>
      </c>
      <c r="B73" s="65" t="s">
        <v>40</v>
      </c>
      <c r="C73" s="20">
        <v>9960000</v>
      </c>
      <c r="D73" s="20">
        <v>9960000</v>
      </c>
      <c r="E73" s="20">
        <v>9960000</v>
      </c>
      <c r="F73" s="28">
        <v>3754.5534</v>
      </c>
      <c r="G73" s="28">
        <v>3754.5534</v>
      </c>
      <c r="H73" s="28">
        <v>3754.5534</v>
      </c>
    </row>
    <row r="74" spans="1:8" s="4" customFormat="1" ht="18.75">
      <c r="A74" s="31"/>
      <c r="B74" s="71"/>
      <c r="C74" s="71"/>
      <c r="D74" s="71"/>
      <c r="E74" s="71"/>
      <c r="F74" s="71"/>
      <c r="G74" s="71"/>
      <c r="H74" s="71"/>
    </row>
    <row r="75" spans="1:8" ht="37.5">
      <c r="A75" s="22" t="s">
        <v>42</v>
      </c>
      <c r="B75" s="23"/>
      <c r="C75" s="24"/>
      <c r="D75" s="24"/>
      <c r="E75" s="24"/>
      <c r="F75" s="22"/>
      <c r="G75" s="22"/>
      <c r="H75" s="22"/>
    </row>
    <row r="76" spans="1:8" ht="18.75">
      <c r="A76" s="25" t="s">
        <v>21</v>
      </c>
      <c r="B76" s="72"/>
      <c r="C76" s="72"/>
      <c r="D76" s="72"/>
      <c r="E76" s="72"/>
      <c r="F76" s="72"/>
      <c r="G76" s="72"/>
      <c r="H76" s="72"/>
    </row>
    <row r="77" spans="1:8" ht="18.75">
      <c r="A77" s="26" t="s">
        <v>43</v>
      </c>
      <c r="B77" s="64" t="s">
        <v>17</v>
      </c>
      <c r="C77" s="20">
        <f>2355+25+25+265+200</f>
        <v>2870</v>
      </c>
      <c r="D77" s="20">
        <f>2355+25+25+265+200</f>
        <v>2870</v>
      </c>
      <c r="E77" s="20">
        <f>2355+25+25+265+200</f>
        <v>2870</v>
      </c>
      <c r="F77" s="28">
        <f>48526.28881-F82-F86-F90-F94-F98</f>
        <v>16918.319090000005</v>
      </c>
      <c r="G77" s="28">
        <f>54651.72658-G82-G86-G90-G94-G98</f>
        <v>24024.125280000007</v>
      </c>
      <c r="H77" s="28">
        <f>56720.99701-H82-H86-H90-H94-H98</f>
        <v>24136.597540000002</v>
      </c>
    </row>
    <row r="78" spans="1:8" ht="18.75">
      <c r="A78" s="26" t="s">
        <v>44</v>
      </c>
      <c r="B78" s="27" t="s">
        <v>8</v>
      </c>
      <c r="C78" s="33">
        <v>39101</v>
      </c>
      <c r="D78" s="33">
        <v>39101</v>
      </c>
      <c r="E78" s="33">
        <v>39101</v>
      </c>
      <c r="F78" s="28"/>
      <c r="G78" s="28"/>
      <c r="H78" s="28"/>
    </row>
    <row r="79" spans="1:8" s="4" customFormat="1" ht="18.75">
      <c r="A79" s="31"/>
      <c r="B79" s="71"/>
      <c r="C79" s="71"/>
      <c r="D79" s="71"/>
      <c r="E79" s="71"/>
      <c r="F79" s="71"/>
      <c r="G79" s="71"/>
      <c r="H79" s="71"/>
    </row>
    <row r="80" spans="1:8" ht="77.25" customHeight="1">
      <c r="A80" s="22" t="s">
        <v>45</v>
      </c>
      <c r="B80" s="23"/>
      <c r="C80" s="24"/>
      <c r="D80" s="24"/>
      <c r="E80" s="24"/>
      <c r="F80" s="22"/>
      <c r="G80" s="22"/>
      <c r="H80" s="22"/>
    </row>
    <row r="81" spans="1:8" ht="18.75">
      <c r="A81" s="25" t="s">
        <v>21</v>
      </c>
      <c r="B81" s="72"/>
      <c r="C81" s="72"/>
      <c r="D81" s="72"/>
      <c r="E81" s="72"/>
      <c r="F81" s="72"/>
      <c r="G81" s="72"/>
      <c r="H81" s="72"/>
    </row>
    <row r="82" spans="1:8" ht="18.75">
      <c r="A82" s="26" t="s">
        <v>44</v>
      </c>
      <c r="B82" s="23" t="s">
        <v>8</v>
      </c>
      <c r="C82" s="20">
        <v>9727</v>
      </c>
      <c r="D82" s="20">
        <v>9727</v>
      </c>
      <c r="E82" s="20">
        <v>9727</v>
      </c>
      <c r="F82" s="28">
        <v>2078.25</v>
      </c>
      <c r="G82" s="28">
        <v>2078.25</v>
      </c>
      <c r="H82" s="28">
        <v>2078.25</v>
      </c>
    </row>
    <row r="83" spans="1:8" s="4" customFormat="1" ht="18.75">
      <c r="A83" s="31"/>
      <c r="B83" s="71"/>
      <c r="C83" s="71"/>
      <c r="D83" s="71"/>
      <c r="E83" s="71"/>
      <c r="F83" s="71"/>
      <c r="G83" s="71"/>
      <c r="H83" s="71"/>
    </row>
    <row r="84" spans="1:8" ht="59.25" customHeight="1">
      <c r="A84" s="22" t="s">
        <v>46</v>
      </c>
      <c r="B84" s="23"/>
      <c r="C84" s="24"/>
      <c r="D84" s="24"/>
      <c r="E84" s="24"/>
      <c r="F84" s="22"/>
      <c r="G84" s="22"/>
      <c r="H84" s="22"/>
    </row>
    <row r="85" spans="1:8" ht="18.75">
      <c r="A85" s="25" t="s">
        <v>21</v>
      </c>
      <c r="B85" s="72"/>
      <c r="C85" s="72"/>
      <c r="D85" s="72"/>
      <c r="E85" s="72"/>
      <c r="F85" s="72"/>
      <c r="G85" s="72"/>
      <c r="H85" s="72"/>
    </row>
    <row r="86" spans="1:8" ht="18.75">
      <c r="A86" s="26" t="s">
        <v>47</v>
      </c>
      <c r="B86" s="23" t="s">
        <v>4</v>
      </c>
      <c r="C86" s="20">
        <v>147</v>
      </c>
      <c r="D86" s="20">
        <v>147</v>
      </c>
      <c r="E86" s="20">
        <v>147</v>
      </c>
      <c r="F86" s="28">
        <v>4231.2242</v>
      </c>
      <c r="G86" s="28">
        <v>3250.85578</v>
      </c>
      <c r="H86" s="28">
        <v>5207.65395</v>
      </c>
    </row>
    <row r="87" spans="1:8" s="8" customFormat="1" ht="18.75">
      <c r="A87" s="26"/>
      <c r="B87" s="23"/>
      <c r="C87" s="20"/>
      <c r="D87" s="20"/>
      <c r="E87" s="20"/>
      <c r="F87" s="28"/>
      <c r="G87" s="28"/>
      <c r="H87" s="28"/>
    </row>
    <row r="88" spans="1:8" s="7" customFormat="1" ht="86.25" customHeight="1">
      <c r="A88" s="22" t="s">
        <v>49</v>
      </c>
      <c r="B88" s="23"/>
      <c r="C88" s="24"/>
      <c r="D88" s="24"/>
      <c r="E88" s="24"/>
      <c r="F88" s="34"/>
      <c r="G88" s="34"/>
      <c r="H88" s="34"/>
    </row>
    <row r="89" spans="1:8" s="7" customFormat="1" ht="18.75">
      <c r="A89" s="25" t="s">
        <v>21</v>
      </c>
      <c r="B89" s="72"/>
      <c r="C89" s="72"/>
      <c r="D89" s="72"/>
      <c r="E89" s="72"/>
      <c r="F89" s="72"/>
      <c r="G89" s="72"/>
      <c r="H89" s="72"/>
    </row>
    <row r="90" spans="1:8" s="7" customFormat="1" ht="18.75">
      <c r="A90" s="26" t="s">
        <v>44</v>
      </c>
      <c r="B90" s="23" t="s">
        <v>8</v>
      </c>
      <c r="C90" s="20">
        <v>6102</v>
      </c>
      <c r="D90" s="20">
        <v>6102</v>
      </c>
      <c r="E90" s="20">
        <v>6102</v>
      </c>
      <c r="F90" s="28">
        <v>1093.827</v>
      </c>
      <c r="G90" s="28">
        <v>1093.827</v>
      </c>
      <c r="H90" s="28">
        <v>1093.827</v>
      </c>
    </row>
    <row r="91" spans="1:8" s="7" customFormat="1" ht="18.75">
      <c r="A91" s="26"/>
      <c r="B91" s="27"/>
      <c r="C91" s="20"/>
      <c r="D91" s="20"/>
      <c r="E91" s="20"/>
      <c r="F91" s="28"/>
      <c r="G91" s="28"/>
      <c r="H91" s="28"/>
    </row>
    <row r="92" spans="1:8" s="7" customFormat="1" ht="78.75" customHeight="1">
      <c r="A92" s="22" t="s">
        <v>48</v>
      </c>
      <c r="B92" s="27"/>
      <c r="C92" s="20"/>
      <c r="D92" s="20"/>
      <c r="E92" s="20"/>
      <c r="F92" s="28"/>
      <c r="G92" s="28"/>
      <c r="H92" s="28"/>
    </row>
    <row r="93" spans="1:8" s="7" customFormat="1" ht="24.75" customHeight="1">
      <c r="A93" s="25" t="s">
        <v>21</v>
      </c>
      <c r="B93" s="35"/>
      <c r="C93" s="36"/>
      <c r="D93" s="36"/>
      <c r="E93" s="36"/>
      <c r="F93" s="36"/>
      <c r="G93" s="36"/>
      <c r="H93" s="36"/>
    </row>
    <row r="94" spans="1:8" s="7" customFormat="1" ht="18.75">
      <c r="A94" s="26" t="s">
        <v>44</v>
      </c>
      <c r="B94" s="23" t="s">
        <v>8</v>
      </c>
      <c r="C94" s="20">
        <v>11235</v>
      </c>
      <c r="D94" s="20">
        <v>11235</v>
      </c>
      <c r="E94" s="20">
        <v>11235</v>
      </c>
      <c r="F94" s="28">
        <v>6738.37925</v>
      </c>
      <c r="G94" s="28">
        <v>6738.37925</v>
      </c>
      <c r="H94" s="28">
        <v>6738.37925</v>
      </c>
    </row>
    <row r="95" spans="1:8" s="7" customFormat="1" ht="18.75">
      <c r="A95" s="26"/>
      <c r="B95" s="60"/>
      <c r="C95" s="20"/>
      <c r="D95" s="20"/>
      <c r="E95" s="20"/>
      <c r="F95" s="28"/>
      <c r="G95" s="28"/>
      <c r="H95" s="28"/>
    </row>
    <row r="96" spans="1:8" s="7" customFormat="1" ht="98.25" customHeight="1">
      <c r="A96" s="22" t="s">
        <v>50</v>
      </c>
      <c r="B96" s="27"/>
      <c r="C96" s="20"/>
      <c r="D96" s="20"/>
      <c r="E96" s="20"/>
      <c r="F96" s="28"/>
      <c r="G96" s="28"/>
      <c r="H96" s="28"/>
    </row>
    <row r="97" spans="1:8" s="7" customFormat="1" ht="18.75">
      <c r="A97" s="25" t="s">
        <v>21</v>
      </c>
      <c r="B97" s="23"/>
      <c r="C97" s="20"/>
      <c r="D97" s="20"/>
      <c r="E97" s="20"/>
      <c r="F97" s="28"/>
      <c r="G97" s="28"/>
      <c r="H97" s="28"/>
    </row>
    <row r="98" spans="1:8" s="7" customFormat="1" ht="18.75">
      <c r="A98" s="26" t="s">
        <v>44</v>
      </c>
      <c r="B98" s="27" t="s">
        <v>8</v>
      </c>
      <c r="C98" s="20">
        <v>3000</v>
      </c>
      <c r="D98" s="20">
        <v>3000</v>
      </c>
      <c r="E98" s="20">
        <v>3000</v>
      </c>
      <c r="F98" s="28">
        <v>17466.28927</v>
      </c>
      <c r="G98" s="28">
        <v>17466.28927</v>
      </c>
      <c r="H98" s="28">
        <v>17466.28927</v>
      </c>
    </row>
    <row r="99" spans="1:8" ht="18.75">
      <c r="A99" s="26"/>
      <c r="B99" s="27"/>
      <c r="C99" s="20"/>
      <c r="D99" s="20"/>
      <c r="E99" s="20"/>
      <c r="F99" s="28"/>
      <c r="G99" s="28"/>
      <c r="H99" s="28"/>
    </row>
    <row r="100" spans="1:8" ht="18.75">
      <c r="A100" s="74" t="s">
        <v>72</v>
      </c>
      <c r="B100" s="74"/>
      <c r="C100" s="74"/>
      <c r="D100" s="74"/>
      <c r="E100" s="74"/>
      <c r="F100" s="74"/>
      <c r="G100" s="74"/>
      <c r="H100" s="74"/>
    </row>
    <row r="101" spans="1:8" ht="114.75" customHeight="1">
      <c r="A101" s="62" t="s">
        <v>73</v>
      </c>
      <c r="B101" s="73"/>
      <c r="C101" s="73"/>
      <c r="D101" s="73"/>
      <c r="E101" s="73"/>
      <c r="F101" s="73"/>
      <c r="G101" s="73"/>
      <c r="H101" s="73"/>
    </row>
    <row r="102" spans="1:8" ht="18.75">
      <c r="A102" s="39"/>
      <c r="B102" s="40"/>
      <c r="C102" s="37"/>
      <c r="D102" s="37"/>
      <c r="E102" s="37"/>
      <c r="F102" s="51"/>
      <c r="G102" s="51"/>
      <c r="H102" s="51"/>
    </row>
    <row r="103" spans="1:8" s="7" customFormat="1" ht="93.75">
      <c r="A103" s="68" t="s">
        <v>74</v>
      </c>
      <c r="B103" s="40"/>
      <c r="C103" s="37"/>
      <c r="D103" s="37"/>
      <c r="E103" s="37"/>
      <c r="F103" s="51"/>
      <c r="G103" s="51"/>
      <c r="H103" s="51"/>
    </row>
    <row r="104" spans="1:8" s="7" customFormat="1" ht="18.75">
      <c r="A104" s="41" t="s">
        <v>21</v>
      </c>
      <c r="B104" s="73"/>
      <c r="C104" s="73"/>
      <c r="D104" s="73"/>
      <c r="E104" s="73"/>
      <c r="F104" s="73"/>
      <c r="G104" s="73"/>
      <c r="H104" s="73"/>
    </row>
    <row r="105" spans="1:10" s="7" customFormat="1" ht="18.75">
      <c r="A105" s="41" t="s">
        <v>51</v>
      </c>
      <c r="B105" s="40" t="s">
        <v>17</v>
      </c>
      <c r="C105" s="40">
        <v>2228</v>
      </c>
      <c r="D105" s="40">
        <v>2228</v>
      </c>
      <c r="E105" s="40">
        <v>2013</v>
      </c>
      <c r="F105" s="30">
        <f>1359321.52229-F109</f>
        <v>742841.83715</v>
      </c>
      <c r="G105" s="30">
        <f>1381790.81063-G109</f>
        <v>756076.5666799999</v>
      </c>
      <c r="H105" s="30">
        <f>1403880.50468-H109</f>
        <v>771566.13951</v>
      </c>
      <c r="J105" s="7">
        <v>35168.45511</v>
      </c>
    </row>
    <row r="106" spans="1:8" s="7" customFormat="1" ht="18.75">
      <c r="A106" s="41"/>
      <c r="B106" s="40"/>
      <c r="C106" s="40"/>
      <c r="D106" s="40"/>
      <c r="E106" s="40"/>
      <c r="F106" s="30"/>
      <c r="G106" s="30"/>
      <c r="H106" s="30"/>
    </row>
    <row r="107" spans="1:8" s="7" customFormat="1" ht="78.75" customHeight="1">
      <c r="A107" s="66" t="s">
        <v>52</v>
      </c>
      <c r="B107" s="40"/>
      <c r="C107" s="38"/>
      <c r="D107" s="38"/>
      <c r="E107" s="38"/>
      <c r="F107" s="51"/>
      <c r="G107" s="51"/>
      <c r="H107" s="51"/>
    </row>
    <row r="108" spans="1:8" s="7" customFormat="1" ht="18.75">
      <c r="A108" s="41" t="s">
        <v>21</v>
      </c>
      <c r="B108" s="73"/>
      <c r="C108" s="73"/>
      <c r="D108" s="73"/>
      <c r="E108" s="73"/>
      <c r="F108" s="73"/>
      <c r="G108" s="73"/>
      <c r="H108" s="73"/>
    </row>
    <row r="109" spans="1:10" s="7" customFormat="1" ht="18.75">
      <c r="A109" s="41" t="s">
        <v>51</v>
      </c>
      <c r="B109" s="40" t="s">
        <v>17</v>
      </c>
      <c r="C109" s="40">
        <v>2588</v>
      </c>
      <c r="D109" s="40">
        <v>2588</v>
      </c>
      <c r="E109" s="40">
        <v>2588</v>
      </c>
      <c r="F109" s="30">
        <v>616479.68514</v>
      </c>
      <c r="G109" s="30">
        <v>625714.24395</v>
      </c>
      <c r="H109" s="30">
        <v>632314.36517</v>
      </c>
      <c r="J109" s="7">
        <v>43687.61489</v>
      </c>
    </row>
    <row r="110" spans="1:8" ht="18.75">
      <c r="A110" s="39"/>
      <c r="B110" s="27"/>
      <c r="C110" s="41"/>
      <c r="D110" s="41"/>
      <c r="E110" s="41"/>
      <c r="F110" s="41"/>
      <c r="G110" s="41"/>
      <c r="H110" s="41"/>
    </row>
    <row r="111" spans="1:8" ht="67.5" customHeight="1">
      <c r="A111" s="66" t="s">
        <v>53</v>
      </c>
      <c r="B111" s="40"/>
      <c r="C111" s="37"/>
      <c r="D111" s="37"/>
      <c r="E111" s="37"/>
      <c r="F111" s="51"/>
      <c r="G111" s="51"/>
      <c r="H111" s="51"/>
    </row>
    <row r="112" spans="1:8" ht="18.75">
      <c r="A112" s="41" t="s">
        <v>21</v>
      </c>
      <c r="B112" s="40"/>
      <c r="C112" s="41"/>
      <c r="D112" s="41"/>
      <c r="E112" s="41"/>
      <c r="F112" s="41"/>
      <c r="G112" s="41"/>
      <c r="H112" s="41"/>
    </row>
    <row r="113" spans="1:8" ht="18.75">
      <c r="A113" s="41" t="s">
        <v>51</v>
      </c>
      <c r="B113" s="64" t="s">
        <v>17</v>
      </c>
      <c r="C113" s="27">
        <v>4515</v>
      </c>
      <c r="D113" s="27">
        <v>4515</v>
      </c>
      <c r="E113" s="32">
        <v>4000</v>
      </c>
      <c r="F113" s="30">
        <f>143844.50691-F117-F121-F125+4064.75</f>
        <v>102812.17007</v>
      </c>
      <c r="G113" s="30">
        <f>150757.62341-G117-G121-G125</f>
        <v>105648.88553</v>
      </c>
      <c r="H113" s="30">
        <f>152774.7933-H117-H121-H125</f>
        <v>107949.16024999999</v>
      </c>
    </row>
    <row r="114" spans="1:8" ht="18.75">
      <c r="A114" s="41"/>
      <c r="B114" s="27"/>
      <c r="C114" s="27"/>
      <c r="D114" s="27"/>
      <c r="E114" s="27"/>
      <c r="F114" s="41"/>
      <c r="G114" s="41"/>
      <c r="H114" s="41"/>
    </row>
    <row r="115" spans="1:8" ht="56.25">
      <c r="A115" s="68" t="s">
        <v>75</v>
      </c>
      <c r="B115" s="40"/>
      <c r="C115" s="37"/>
      <c r="D115" s="37"/>
      <c r="E115" s="37"/>
      <c r="F115" s="51"/>
      <c r="G115" s="51"/>
      <c r="H115" s="51"/>
    </row>
    <row r="116" spans="1:8" ht="18.75">
      <c r="A116" s="41" t="s">
        <v>21</v>
      </c>
      <c r="B116" s="40"/>
      <c r="C116" s="41"/>
      <c r="D116" s="41"/>
      <c r="E116" s="41"/>
      <c r="F116" s="41"/>
      <c r="G116" s="41"/>
      <c r="H116" s="41"/>
    </row>
    <row r="117" spans="1:8" ht="18.75">
      <c r="A117" s="41" t="s">
        <v>54</v>
      </c>
      <c r="B117" s="27" t="s">
        <v>2</v>
      </c>
      <c r="C117" s="27">
        <v>100</v>
      </c>
      <c r="D117" s="27">
        <v>100</v>
      </c>
      <c r="E117" s="27">
        <v>100</v>
      </c>
      <c r="F117" s="30">
        <v>12405.6</v>
      </c>
      <c r="G117" s="30">
        <v>12405.6</v>
      </c>
      <c r="H117" s="30">
        <v>12405.6</v>
      </c>
    </row>
    <row r="118" spans="1:8" ht="18.75">
      <c r="A118" s="41"/>
      <c r="B118" s="27"/>
      <c r="C118" s="27"/>
      <c r="D118" s="27"/>
      <c r="E118" s="27"/>
      <c r="F118" s="50"/>
      <c r="G118" s="50"/>
      <c r="H118" s="50"/>
    </row>
    <row r="119" spans="1:8" ht="125.25" customHeight="1">
      <c r="A119" s="66" t="s">
        <v>55</v>
      </c>
      <c r="B119" s="40"/>
      <c r="C119" s="27"/>
      <c r="D119" s="27"/>
      <c r="E119" s="27"/>
      <c r="F119" s="50"/>
      <c r="G119" s="50"/>
      <c r="H119" s="50"/>
    </row>
    <row r="120" spans="1:8" ht="18.75">
      <c r="A120" s="41" t="s">
        <v>21</v>
      </c>
      <c r="B120" s="40"/>
      <c r="C120" s="27"/>
      <c r="D120" s="27"/>
      <c r="E120" s="27"/>
      <c r="F120" s="50"/>
      <c r="G120" s="50"/>
      <c r="H120" s="50"/>
    </row>
    <row r="121" spans="1:8" ht="37.5">
      <c r="A121" s="16" t="s">
        <v>31</v>
      </c>
      <c r="B121" s="27" t="s">
        <v>2</v>
      </c>
      <c r="C121" s="27">
        <v>100</v>
      </c>
      <c r="D121" s="27">
        <v>100</v>
      </c>
      <c r="E121" s="27">
        <v>100</v>
      </c>
      <c r="F121" s="30">
        <v>18280.52686</v>
      </c>
      <c r="G121" s="30">
        <v>18280.52686</v>
      </c>
      <c r="H121" s="30">
        <v>18280.52686</v>
      </c>
    </row>
    <row r="122" spans="1:8" ht="18.75">
      <c r="A122" s="41"/>
      <c r="B122" s="27"/>
      <c r="C122" s="27"/>
      <c r="D122" s="27"/>
      <c r="E122" s="27"/>
      <c r="F122" s="50"/>
      <c r="G122" s="50"/>
      <c r="H122" s="50"/>
    </row>
    <row r="123" spans="1:8" ht="78" customHeight="1">
      <c r="A123" s="66" t="s">
        <v>56</v>
      </c>
      <c r="B123" s="40"/>
      <c r="C123" s="27"/>
      <c r="D123" s="27"/>
      <c r="E123" s="27"/>
      <c r="F123" s="50"/>
      <c r="G123" s="50"/>
      <c r="H123" s="50"/>
    </row>
    <row r="124" spans="1:8" ht="18.75">
      <c r="A124" s="41" t="s">
        <v>21</v>
      </c>
      <c r="B124" s="40"/>
      <c r="C124" s="27"/>
      <c r="D124" s="27"/>
      <c r="E124" s="27"/>
      <c r="F124" s="50"/>
      <c r="G124" s="50"/>
      <c r="H124" s="50"/>
    </row>
    <row r="125" spans="1:8" ht="37.5">
      <c r="A125" s="16" t="s">
        <v>31</v>
      </c>
      <c r="B125" s="27" t="s">
        <v>2</v>
      </c>
      <c r="C125" s="27">
        <v>100</v>
      </c>
      <c r="D125" s="27">
        <v>100</v>
      </c>
      <c r="E125" s="27">
        <v>100</v>
      </c>
      <c r="F125" s="30">
        <v>14410.95998</v>
      </c>
      <c r="G125" s="30">
        <v>14422.61102</v>
      </c>
      <c r="H125" s="30">
        <v>14139.50619</v>
      </c>
    </row>
    <row r="126" spans="1:8" ht="18.75">
      <c r="A126" s="41"/>
      <c r="B126" s="27"/>
      <c r="C126" s="27"/>
      <c r="D126" s="27"/>
      <c r="E126" s="27"/>
      <c r="F126" s="50"/>
      <c r="G126" s="50"/>
      <c r="H126" s="50"/>
    </row>
    <row r="127" spans="1:8" ht="26.25" customHeight="1">
      <c r="A127" s="74" t="s">
        <v>76</v>
      </c>
      <c r="B127" s="74"/>
      <c r="C127" s="74"/>
      <c r="D127" s="74"/>
      <c r="E127" s="74"/>
      <c r="F127" s="74"/>
      <c r="G127" s="74"/>
      <c r="H127" s="74"/>
    </row>
    <row r="128" spans="1:8" s="4" customFormat="1" ht="61.5" customHeight="1">
      <c r="A128" s="14" t="s">
        <v>77</v>
      </c>
      <c r="B128" s="72"/>
      <c r="C128" s="72"/>
      <c r="D128" s="72"/>
      <c r="E128" s="72"/>
      <c r="F128" s="72"/>
      <c r="G128" s="72"/>
      <c r="H128" s="72"/>
    </row>
    <row r="129" spans="1:8" s="6" customFormat="1" ht="56.25">
      <c r="A129" s="14" t="s">
        <v>57</v>
      </c>
      <c r="B129" s="27"/>
      <c r="C129" s="27"/>
      <c r="D129" s="27"/>
      <c r="E129" s="27"/>
      <c r="F129" s="28"/>
      <c r="G129" s="28"/>
      <c r="H129" s="28"/>
    </row>
    <row r="130" spans="1:8" s="6" customFormat="1" ht="18.75">
      <c r="A130" s="25" t="s">
        <v>21</v>
      </c>
      <c r="B130" s="27"/>
      <c r="C130" s="27"/>
      <c r="D130" s="27"/>
      <c r="E130" s="27"/>
      <c r="F130" s="28"/>
      <c r="G130" s="28"/>
      <c r="H130" s="28"/>
    </row>
    <row r="131" spans="1:9" s="6" customFormat="1" ht="18.75">
      <c r="A131" s="25" t="s">
        <v>58</v>
      </c>
      <c r="B131" s="65" t="s">
        <v>59</v>
      </c>
      <c r="C131" s="27">
        <v>124000</v>
      </c>
      <c r="D131" s="27">
        <v>124000</v>
      </c>
      <c r="E131" s="27">
        <v>124000</v>
      </c>
      <c r="F131" s="30">
        <v>151400.25342000002</v>
      </c>
      <c r="G131" s="30">
        <v>153743.63595</v>
      </c>
      <c r="H131" s="30">
        <v>156168.76482999997</v>
      </c>
      <c r="I131" s="6" t="s">
        <v>7</v>
      </c>
    </row>
    <row r="132" spans="4:8" ht="18.75">
      <c r="D132" s="45"/>
      <c r="H132" s="56" t="s">
        <v>12</v>
      </c>
    </row>
    <row r="133" ht="18.75">
      <c r="D133" s="45"/>
    </row>
    <row r="134" ht="18.75">
      <c r="D134" s="45"/>
    </row>
    <row r="135" ht="18.75">
      <c r="D135" s="45"/>
    </row>
    <row r="136" spans="4:6" ht="18.75" hidden="1">
      <c r="D136" s="45"/>
      <c r="F136" s="58">
        <f>F125+F121+F117+F113+F109+F105+F98+F94+F90+F86+F82+F77+F73+F69+F64+F60+F54+F50+F46+F41+F37+F33+F29+F24+F20</f>
        <v>3813677.0150199994</v>
      </c>
    </row>
    <row r="137" spans="4:6" ht="18.75" hidden="1">
      <c r="D137" s="45"/>
      <c r="F137" s="55">
        <v>3784434.95125</v>
      </c>
    </row>
    <row r="138" spans="4:6" ht="18.75" hidden="1">
      <c r="D138" s="45"/>
      <c r="F138" s="58">
        <f>F137-F136</f>
        <v>-29242.063769999426</v>
      </c>
    </row>
    <row r="139" ht="18.75">
      <c r="D139" s="45"/>
    </row>
    <row r="140" ht="18.75">
      <c r="D140" s="45"/>
    </row>
    <row r="141" ht="18.75">
      <c r="D141" s="45"/>
    </row>
    <row r="142" ht="18.75">
      <c r="D142" s="45"/>
    </row>
    <row r="143" ht="18.75">
      <c r="D143" s="45"/>
    </row>
    <row r="144" ht="18.75">
      <c r="D144" s="45"/>
    </row>
    <row r="145" ht="18.75">
      <c r="D145" s="45"/>
    </row>
    <row r="146" ht="18.75">
      <c r="D146" s="45"/>
    </row>
    <row r="147" ht="18.75">
      <c r="D147" s="45"/>
    </row>
    <row r="148" ht="18.75">
      <c r="D148" s="45"/>
    </row>
    <row r="149" ht="18.75">
      <c r="D149" s="45"/>
    </row>
    <row r="150" ht="18.75">
      <c r="D150" s="45"/>
    </row>
    <row r="151" ht="18.75">
      <c r="D151" s="45"/>
    </row>
    <row r="152" ht="18.75">
      <c r="D152" s="45"/>
    </row>
    <row r="153" ht="18.75">
      <c r="D153" s="45"/>
    </row>
    <row r="154" ht="18.75">
      <c r="D154" s="45"/>
    </row>
    <row r="155" ht="18.75">
      <c r="D155" s="45"/>
    </row>
  </sheetData>
  <sheetProtection/>
  <mergeCells count="40">
    <mergeCell ref="B36:H36"/>
    <mergeCell ref="B40:H40"/>
    <mergeCell ref="B19:H19"/>
    <mergeCell ref="B21:H21"/>
    <mergeCell ref="B45:H45"/>
    <mergeCell ref="B28:H28"/>
    <mergeCell ref="A6:H6"/>
    <mergeCell ref="A7:H7"/>
    <mergeCell ref="A9:A10"/>
    <mergeCell ref="C9:E9"/>
    <mergeCell ref="F9:H9"/>
    <mergeCell ref="A12:H12"/>
    <mergeCell ref="B14:H14"/>
    <mergeCell ref="B9:B10"/>
    <mergeCell ref="B70:H70"/>
    <mergeCell ref="B72:H72"/>
    <mergeCell ref="B63:H63"/>
    <mergeCell ref="B68:H68"/>
    <mergeCell ref="A16:H16"/>
    <mergeCell ref="B49:H49"/>
    <mergeCell ref="B53:H53"/>
    <mergeCell ref="B32:H32"/>
    <mergeCell ref="B76:H76"/>
    <mergeCell ref="B79:H79"/>
    <mergeCell ref="A127:H127"/>
    <mergeCell ref="B128:H128"/>
    <mergeCell ref="B89:H89"/>
    <mergeCell ref="A100:H100"/>
    <mergeCell ref="B101:H101"/>
    <mergeCell ref="B81:H81"/>
    <mergeCell ref="E1:H1"/>
    <mergeCell ref="E4:H4"/>
    <mergeCell ref="B83:H83"/>
    <mergeCell ref="B85:H85"/>
    <mergeCell ref="B104:H104"/>
    <mergeCell ref="B108:H108"/>
    <mergeCell ref="B74:H74"/>
    <mergeCell ref="A56:H56"/>
    <mergeCell ref="B57:H57"/>
    <mergeCell ref="B59:H59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2013-06-28T05:28:50Z</cp:lastPrinted>
  <dcterms:created xsi:type="dcterms:W3CDTF">2011-03-10T11:02:41Z</dcterms:created>
  <dcterms:modified xsi:type="dcterms:W3CDTF">2013-08-15T10:39:01Z</dcterms:modified>
  <cp:category/>
  <cp:version/>
  <cp:contentType/>
  <cp:contentStatus/>
</cp:coreProperties>
</file>