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4 (гос.зад)" sheetId="1" r:id="rId1"/>
    <sheet name="Лист2" sheetId="2" r:id="rId2"/>
  </sheets>
  <definedNames>
    <definedName name="_xlnm.Print_Area" localSheetId="0">'таблица 4 (гос.зад)'!$A$1:$P$59</definedName>
    <definedName name="SHARED_FORMULA_10_41_10_41_0">#REF!+#REF!+#REF!+#REF!+#REF!</definedName>
    <definedName name="SHARED_FORMULA_13_25_13_25_0">#REF!+#REF!</definedName>
    <definedName name="SHARED_FORMULA_13_42_13_42_0">#REF!+#REF!</definedName>
    <definedName name="SHARED_FORMULA_13_56_13_56_0">#REF!+#REF!</definedName>
    <definedName name="SHARED_FORMULA_7_10_7_10_0">#REF!+#REF!+#REF!+#REF!</definedName>
    <definedName name="SHARED_FORMULA_7_11_7_11_0">#REF!+#REF!+#REF!</definedName>
    <definedName name="SHARED_FORMULA_7_14_7_14_0">#REF!+#REF!</definedName>
    <definedName name="SHARED_FORMULA_7_17_7_17_0">#REF!+#REF!</definedName>
    <definedName name="SHARED_FORMULA_7_20_7_20_0">#REF!+#REF!+#REF!+#REF!+#REF!</definedName>
    <definedName name="SHARED_FORMULA_7_21_7_21_0">#REF!+#REF!</definedName>
    <definedName name="SHARED_FORMULA_7_24_7_24_0">#REF!+#REF!</definedName>
    <definedName name="SHARED_FORMULA_7_35_7_35_0">#REF!</definedName>
    <definedName name="SHARED_FORMULA_7_40_7_40_0">#REF!+#REF!+#REF!</definedName>
    <definedName name="SHARED_FORMULA_7_49_7_49_0">#REF!+#REF!</definedName>
    <definedName name="SHARED_FORMULA_7_52_7_52_0">#REF!</definedName>
    <definedName name="SHARED_FORMULA_7_54_7_54_0">#REF!+#REF!</definedName>
    <definedName name="SHARED_FORMULA_7_55_7_55_0">#REF!+#REF!</definedName>
    <definedName name="SHARED_FORMULA_7_59_7_59_0">SUM(#REF!)</definedName>
  </definedNames>
  <calcPr fullCalcOnLoad="1"/>
</workbook>
</file>

<file path=xl/sharedStrings.xml><?xml version="1.0" encoding="utf-8"?>
<sst xmlns="http://schemas.openxmlformats.org/spreadsheetml/2006/main" count="133" uniqueCount="56">
  <si>
    <r>
      <t xml:space="preserve">                                                         “Мортӧс ёнмӧдӧм да спорт сӧвмӧдӧм” Коми Республикаса канму уджтас вынсьӧдӧм йылысь” Коми Республикаса Веськӧдлан котырлӧн 2012 во кӧч тӧлысь 28 лунся 422 №-а шуӧмӧ пыртӧм вежсьӧмъяс дорӧ                                                 2 </t>
    </r>
    <r>
      <rPr>
        <sz val="12"/>
        <color indexed="8"/>
        <rFont val="Times New Roman"/>
        <family val="1"/>
      </rPr>
      <t>СОДТӦД</t>
    </r>
  </si>
  <si>
    <t xml:space="preserve">  "4 таблица </t>
  </si>
  <si>
    <t>«Мортӧс ёнмӧдӧм да спорт сӧвмӧдӧм» Коми Республикаса Канму уджтас кузя Коми Республикаса канму учреждениеясӧн канму услугаяс (уджъяс) сетӧмын канму заданиеса своднӧй петкӧдласъяслӧн прогноз</t>
  </si>
  <si>
    <t>Уджтасувса услуга ним, могъяс, медшӧр мероприятиеяс</t>
  </si>
  <si>
    <t xml:space="preserve">мурталан единица </t>
  </si>
  <si>
    <t>Услуга ыджда петкӧдласлӧн вежӧртас</t>
  </si>
  <si>
    <t>Расходы республиканского  бюджета Республики Коми на оказание государственной услуги (работы), тыс. руб.</t>
  </si>
  <si>
    <t>Апрельская сессия Госсовета 2013</t>
  </si>
  <si>
    <t>Канму услуга (удж) сетӧм вылӧ Коми Республикаса республиканскӧй сьӧмкудлӧн рӧскод, сюрс шайт</t>
  </si>
  <si>
    <t>Канму уджтас кузя сьӧмкуд ассигнованиеяслӧн став ыджда, сы лыдын:</t>
  </si>
  <si>
    <t>Подпрограмма 1 «Развитие инфраструктуры физической культуры и спорта»</t>
  </si>
  <si>
    <t>Задача 1:  Модернизация действующих спортивных сооружений</t>
  </si>
  <si>
    <t>Модернизация действующих государственных спортивных сооружений</t>
  </si>
  <si>
    <t>X</t>
  </si>
  <si>
    <t>Модернизация действующих муниципальных спортивных сооружений</t>
  </si>
  <si>
    <t>Задача 2: Обеспечение учреждений спортивной направленности спортивным оборудованием и транспортом</t>
  </si>
  <si>
    <t>Обеспечение государственных учреждений спортивной направленности спортивным оборудованием и транспортом</t>
  </si>
  <si>
    <t xml:space="preserve">2 уджтасув. «Уна йӧза мортӧс ёнмӧдан культура»  </t>
  </si>
  <si>
    <t>Совершенствование взаимодействия органов исполнительной власти Республики Коми в области физической культуры и спорта с органами местного самоуправления и юридическими лицами</t>
  </si>
  <si>
    <t>Аккредитация спортивных федераций</t>
  </si>
  <si>
    <r>
      <t>2 мог: Йӧзлы м</t>
    </r>
    <r>
      <rPr>
        <b/>
        <sz val="10"/>
        <color indexed="8"/>
        <rFont val="Times New Roman"/>
        <family val="1"/>
      </rPr>
      <t>ортӧс ёнмӧдан да спорт удж нуӧдысь учреждениеяс уджӧн могмӧдӧм</t>
    </r>
  </si>
  <si>
    <t>Мортӧс ёнмӧдан да спорт нырвизя учреждениеясӧн канму услугаяс сетӧм (уджъяс вӧчӧм): «Коми Республикаса мортӧс ёнмӧдан официальнӧй  мероприятиеяслысь да спорт мероприятиеяслысь календарнӧй план збыльмӧдӧм» удж</t>
  </si>
  <si>
    <t>мероприятиеяс</t>
  </si>
  <si>
    <t>Мортӧс ёнмӧдан да спорт нырвизя учреждениеяслысь материально-техническӧй подувсӧ бурмӧдӧм</t>
  </si>
  <si>
    <t>цсм</t>
  </si>
  <si>
    <t xml:space="preserve">4 мог: Уна йӧза мортӧс ёнмӧдан да спорт мероприятиеясӧ Коми Республикаса став категория йӧзӧс ышӧдӧм </t>
  </si>
  <si>
    <t>Пропаганда и популяризация физической культуры и спорта среди жителей Республики Коми</t>
  </si>
  <si>
    <t xml:space="preserve"> 4 мог:  Уна йӧза мортӧс ёнмӧдан да спорт мероприятиеясӧ Коми Республикаса  став категория йӧзӧс ышӧдӧм</t>
  </si>
  <si>
    <t xml:space="preserve">Йӧзлы, сы лыдын  дзоньвидзалунын дзескӧдӧм позянлунъяса йӧзлы, мортӧс ёнмӧдан да дзоньвидзалун бурмӧдан да спорт мероприятиеяс котыртӧм, нуӧдӧм </t>
  </si>
  <si>
    <t>3 уджтасув. Спорт резерв дасьтӧм</t>
  </si>
  <si>
    <t xml:space="preserve">Организация подготовки и переподготовки специалистов в сфере физической культуры и спорта  </t>
  </si>
  <si>
    <t>Организация и проведение семинаров, круглых столов для специалистов, работающих независимо от ведомственной принадлежности в сфере физической культуры и спорта</t>
  </si>
  <si>
    <t xml:space="preserve"> 3 уджтасув. «Спорт резерв дасьтӧм»  </t>
  </si>
  <si>
    <t>1 мог:  Спорт резерв дасьтан спорт школаяс уджӧн могмӧдӧм</t>
  </si>
  <si>
    <t>Мортӧс ёнмӧдан да спорт нырвизя челядьлы содтӧд тӧдӧмлун сетан учреждениеясӧн канму услугаяс сетӧм (уджъяс вӧчӧм):</t>
  </si>
  <si>
    <t>"Коми Республикаса сборнӧй командаясӧ спорт резерв дасьтӧм" услуга</t>
  </si>
  <si>
    <t>велӧдчысьяс</t>
  </si>
  <si>
    <t>"Канму учреждениеяслы устав серти удж збыльмӧдӧм вылӧ спортсооружениеяслысь плӧщадьяс вӧдитчыны сетӧм" удж</t>
  </si>
  <si>
    <t>сюрс кв.м час</t>
  </si>
  <si>
    <t>Мортӧс ёнмӧдан да спорт нырвизя учреждениеясӧн канму услугаяс сетӧм (уджъяс вӧчӧм): "Дінмукостса да ставроссияса ордйысьӧмъяс кежлӧ Коми Республикаса сборнӧй командаяслӧн пырысьяс лыдӧ спортсменъяслы  велӧдан да тренируйтчан сборъяс комплекснӧя нуӧдӧм" услуга</t>
  </si>
  <si>
    <t>морт-лунъяс</t>
  </si>
  <si>
    <t>Мортӧс ёнмӧдан да спорт нырвизя челядьлы содтӧд тӧдӧмлун сетан канму учреждениеяслысь материально-техническӧй подувсӧ бурмӧдӧм</t>
  </si>
  <si>
    <t>Мортӧс ёнмӧдан да спорт нырвизя челядьлы содтӧд тӧдӧмлун сетан муниципальнӧй учреждениеяслысь материально-техническӧй подувсӧ бурмӧдӧм</t>
  </si>
  <si>
    <t>2 мог. Вылын квалификацияа тренеръясӧн спорт школаяс могмӧдӧм</t>
  </si>
  <si>
    <t>Спорт резерв дасьтан системалы вылын квалификацияа тренеръясӧс дасьтӧм</t>
  </si>
  <si>
    <t>Вылын квалификацияа специалистъяс локтігкежлӧ бур материальнӧй да моральнӧй ышӧдӧмъяс лӧсьӧдӧм</t>
  </si>
  <si>
    <t>3 мог: Ордйысьӧмъяс кузя дінму система могмӧдӧм, кутшӧмӧс веськӧдӧма сетны позянлун перспективнӧй спортсменъяслы бурмӧдны спортын ассьыс шедӧдӧмторъяссӧ</t>
  </si>
  <si>
    <t>Перспективнӧй да енбиа спортсменъясӧс аддзӧм могысь муниципальнӧйкостса да республиканскӧй ордйысьӧмъяс официальнӧя котыртӧм, нуӧдӧм: 
«Коми Республикаса мортӧс ёнмӧдан официальнӧй  мероприятиеяслысь да спорт мероприятиеяслысь календарнӧй план збыльмӧдӧм» удж</t>
  </si>
  <si>
    <t xml:space="preserve">4 уджтасув. «Медвылыс вермӧмъяса спорт»  </t>
  </si>
  <si>
    <t>1 мог:  Вылын класса спортсменъясӧс дасьтан учреждениеяс уджӧн могмӧдӧм</t>
  </si>
  <si>
    <t>Мортӧс ёнмӧдан да спорт нырвизя учреждениеясӧн вылын класса спортсменъясӧс дасьтӧм кузя канму услугаяс сетӧм (уджъяс вӧчӧм):
"Ставроссияса да войтыркостса ордйысьӧмъясын участвуйтӧм вылӧ вылын класса спортсменъясӧс дасьтӧм" услуга</t>
  </si>
  <si>
    <t>морт</t>
  </si>
  <si>
    <t>3 мог: Вылын класса спортсменъяслы спортын вылын шедӧдӧмторъяс босьтны отсалӧм</t>
  </si>
  <si>
    <t>3 мог. Вылын класса спортсменъяслы спортын вылын шедӧдӧмторъяс шедӧдны отсалӧм</t>
  </si>
  <si>
    <t>Коми Республика мутасын котыртӧм да нуӧдӧм, а сідзжӧ дінмукостса, ставроссияса да войтыркостса официальнӧй ордйысьӧмъясын Коми Республикаса спортменъяслӧн петкӧдчӧм: «Коми Республикаса мортӧс ёнмӧдан официальнӧй  мероприятиеяслысь да спорт мероприятиеяслысь календарнӧй план збыльмӧдӧм» удж</t>
  </si>
  <si>
    <t>ув.1023,799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</si>
</sst>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center"/>
    </xf>
    <xf numFmtId="164" fontId="2" fillId="0" borderId="0" xfId="0" applyFont="1" applyBorder="1" applyAlignment="1">
      <alignment wrapText="1"/>
    </xf>
    <xf numFmtId="164" fontId="2" fillId="4" borderId="0" xfId="0" applyFont="1" applyFill="1" applyBorder="1" applyAlignment="1">
      <alignment horizontal="right" wrapText="1"/>
    </xf>
    <xf numFmtId="164" fontId="4" fillId="4" borderId="0" xfId="0" applyFont="1" applyFill="1" applyBorder="1" applyAlignment="1">
      <alignment horizontal="center"/>
    </xf>
    <xf numFmtId="164" fontId="4" fillId="4" borderId="0" xfId="0" applyFont="1" applyFill="1" applyBorder="1" applyAlignment="1">
      <alignment horizontal="center" wrapText="1"/>
    </xf>
    <xf numFmtId="164" fontId="0" fillId="0" borderId="0" xfId="0" applyBorder="1" applyAlignment="1">
      <alignment wrapText="1"/>
    </xf>
    <xf numFmtId="164" fontId="4" fillId="4" borderId="1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4" borderId="2" xfId="0" applyFont="1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/>
    </xf>
    <xf numFmtId="164" fontId="2" fillId="0" borderId="2" xfId="0" applyFont="1" applyBorder="1" applyAlignment="1">
      <alignment horizontal="center"/>
    </xf>
    <xf numFmtId="164" fontId="5" fillId="4" borderId="2" xfId="0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5" borderId="2" xfId="0" applyFont="1" applyFill="1" applyBorder="1" applyAlignment="1">
      <alignment wrapText="1"/>
    </xf>
    <xf numFmtId="164" fontId="5" fillId="5" borderId="2" xfId="0" applyFont="1" applyFill="1" applyBorder="1" applyAlignment="1">
      <alignment/>
    </xf>
    <xf numFmtId="164" fontId="5" fillId="5" borderId="2" xfId="0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5" fillId="4" borderId="2" xfId="0" applyFont="1" applyFill="1" applyBorder="1" applyAlignment="1">
      <alignment vertical="top" wrapText="1"/>
    </xf>
    <xf numFmtId="164" fontId="5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4" fontId="2" fillId="4" borderId="2" xfId="0" applyFont="1" applyFill="1" applyBorder="1" applyAlignment="1">
      <alignment horizontal="left" vertical="top" wrapText="1"/>
    </xf>
    <xf numFmtId="164" fontId="5" fillId="0" borderId="5" xfId="0" applyFont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top"/>
    </xf>
    <xf numFmtId="166" fontId="5" fillId="3" borderId="2" xfId="0" applyNumberFormat="1" applyFont="1" applyFill="1" applyBorder="1" applyAlignment="1">
      <alignment horizontal="center" vertical="top"/>
    </xf>
    <xf numFmtId="164" fontId="5" fillId="0" borderId="2" xfId="0" applyFont="1" applyFill="1" applyBorder="1" applyAlignment="1">
      <alignment horizontal="left" vertical="top" wrapText="1"/>
    </xf>
    <xf numFmtId="166" fontId="5" fillId="4" borderId="2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4" fontId="5" fillId="4" borderId="2" xfId="0" applyFont="1" applyFill="1" applyBorder="1" applyAlignment="1">
      <alignment horizontal="left" vertical="top" wrapText="1"/>
    </xf>
    <xf numFmtId="164" fontId="5" fillId="4" borderId="2" xfId="0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vertical="top" wrapText="1"/>
    </xf>
    <xf numFmtId="164" fontId="5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4" fontId="2" fillId="4" borderId="6" xfId="0" applyFont="1" applyFill="1" applyBorder="1" applyAlignment="1">
      <alignment vertical="top" wrapText="1"/>
    </xf>
    <xf numFmtId="165" fontId="5" fillId="0" borderId="2" xfId="0" applyNumberFormat="1" applyFont="1" applyBorder="1" applyAlignment="1">
      <alignment horizontal="center"/>
    </xf>
    <xf numFmtId="164" fontId="2" fillId="4" borderId="2" xfId="0" applyFont="1" applyFill="1" applyBorder="1" applyAlignment="1">
      <alignment vertical="top" wrapText="1"/>
    </xf>
    <xf numFmtId="164" fontId="2" fillId="4" borderId="2" xfId="0" applyFont="1" applyFill="1" applyBorder="1" applyAlignment="1">
      <alignment horizontal="center" wrapText="1"/>
    </xf>
    <xf numFmtId="164" fontId="2" fillId="4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165" fontId="2" fillId="3" borderId="5" xfId="0" applyNumberFormat="1" applyFont="1" applyFill="1" applyBorder="1" applyAlignment="1">
      <alignment horizontal="center" vertical="top"/>
    </xf>
    <xf numFmtId="165" fontId="2" fillId="3" borderId="2" xfId="0" applyNumberFormat="1" applyFont="1" applyFill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3" borderId="8" xfId="0" applyNumberFormat="1" applyFont="1" applyFill="1" applyBorder="1" applyAlignment="1">
      <alignment horizontal="center" vertical="top"/>
    </xf>
    <xf numFmtId="164" fontId="5" fillId="0" borderId="2" xfId="0" applyFont="1" applyBorder="1" applyAlignment="1">
      <alignment vertical="center"/>
    </xf>
    <xf numFmtId="164" fontId="7" fillId="4" borderId="2" xfId="0" applyFont="1" applyFill="1" applyBorder="1" applyAlignment="1">
      <alignment vertical="top" wrapText="1"/>
    </xf>
    <xf numFmtId="164" fontId="2" fillId="0" borderId="9" xfId="0" applyFont="1" applyBorder="1" applyAlignment="1">
      <alignment vertical="top" wrapText="1"/>
    </xf>
    <xf numFmtId="164" fontId="2" fillId="4" borderId="2" xfId="0" applyFont="1" applyFill="1" applyBorder="1" applyAlignment="1">
      <alignment wrapText="1"/>
    </xf>
    <xf numFmtId="165" fontId="5" fillId="4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165" fontId="2" fillId="4" borderId="2" xfId="0" applyNumberFormat="1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4" borderId="5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vertical="top" wrapText="1"/>
    </xf>
    <xf numFmtId="164" fontId="2" fillId="0" borderId="8" xfId="0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wrapText="1"/>
    </xf>
    <xf numFmtId="164" fontId="5" fillId="4" borderId="4" xfId="0" applyFont="1" applyFill="1" applyBorder="1" applyAlignment="1">
      <alignment vertical="top" wrapText="1"/>
    </xf>
    <xf numFmtId="164" fontId="2" fillId="4" borderId="4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/>
    </xf>
    <xf numFmtId="164" fontId="5" fillId="4" borderId="4" xfId="0" applyFont="1" applyFill="1" applyBorder="1" applyAlignment="1">
      <alignment horizontal="justify" vertical="top" wrapText="1"/>
    </xf>
    <xf numFmtId="164" fontId="5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139" zoomScaleNormal="139" zoomScaleSheetLayoutView="148" workbookViewId="0" topLeftCell="A46">
      <selection activeCell="P54" sqref="P54"/>
    </sheetView>
  </sheetViews>
  <sheetFormatPr defaultColWidth="9.00390625" defaultRowHeight="12.75" customHeight="1"/>
  <cols>
    <col min="1" max="1" width="62.625" style="1" customWidth="1"/>
    <col min="2" max="2" width="11.625" style="2" customWidth="1"/>
    <col min="3" max="3" width="0" style="2" hidden="1" customWidth="1"/>
    <col min="4" max="4" width="9.375" style="3" customWidth="1"/>
    <col min="5" max="5" width="9.375" style="2" customWidth="1"/>
    <col min="6" max="6" width="0" style="1" hidden="1" customWidth="1"/>
    <col min="7" max="7" width="11.125" style="1" customWidth="1"/>
    <col min="8" max="10" width="0" style="1" hidden="1" customWidth="1"/>
    <col min="11" max="13" width="0" style="4" hidden="1" customWidth="1"/>
    <col min="14" max="14" width="11.25390625" style="1" customWidth="1"/>
    <col min="15" max="15" width="12.875" style="1" customWidth="1"/>
    <col min="16" max="16" width="14.75390625" style="1" customWidth="1"/>
    <col min="17" max="16384" width="9.125" style="1" customWidth="1"/>
  </cols>
  <sheetData>
    <row r="1" spans="1:16" ht="15.75" customHeight="1">
      <c r="A1" s="5"/>
      <c r="B1" s="6"/>
      <c r="C1" s="6"/>
      <c r="D1" s="6"/>
      <c r="E1" s="6"/>
      <c r="F1" s="5"/>
      <c r="G1" s="5"/>
      <c r="H1" s="5"/>
      <c r="I1" s="5"/>
      <c r="J1" s="5"/>
      <c r="N1" s="7"/>
      <c r="O1" s="7"/>
      <c r="P1" s="7"/>
    </row>
    <row r="2" spans="1:16" ht="22.5" customHeight="1">
      <c r="A2" s="5"/>
      <c r="B2" s="6"/>
      <c r="C2" s="6"/>
      <c r="D2" s="6"/>
      <c r="E2" s="6"/>
      <c r="F2" s="5"/>
      <c r="G2" s="5"/>
      <c r="H2" s="5"/>
      <c r="N2" s="8" t="s">
        <v>0</v>
      </c>
      <c r="O2" s="8"/>
      <c r="P2" s="8"/>
    </row>
    <row r="3" spans="1:16" ht="15.75" customHeight="1">
      <c r="A3" s="9"/>
      <c r="B3" s="9"/>
      <c r="C3" s="9"/>
      <c r="D3" s="9"/>
      <c r="E3" s="9"/>
      <c r="F3" s="9"/>
      <c r="G3" s="9"/>
      <c r="H3" s="9"/>
      <c r="I3" s="9"/>
      <c r="J3" s="9"/>
      <c r="N3" s="8"/>
      <c r="O3" s="8"/>
      <c r="P3" s="8"/>
    </row>
    <row r="4" spans="1:16" ht="30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N4" s="8"/>
      <c r="O4" s="8"/>
      <c r="P4" s="8"/>
    </row>
    <row r="5" spans="1:16" ht="22.5" customHeight="1">
      <c r="A5" s="5"/>
      <c r="B5" s="6"/>
      <c r="C5" s="6"/>
      <c r="D5" s="6"/>
      <c r="E5" s="6"/>
      <c r="F5" s="5"/>
      <c r="G5" s="5"/>
      <c r="H5" s="5"/>
      <c r="I5" s="5"/>
      <c r="J5" s="5"/>
      <c r="N5" s="8"/>
      <c r="O5" s="8"/>
      <c r="P5" s="8"/>
    </row>
    <row r="6" spans="1:16" ht="22.5" customHeight="1">
      <c r="A6" s="5"/>
      <c r="B6" s="6"/>
      <c r="C6" s="6"/>
      <c r="D6" s="6"/>
      <c r="E6" s="6"/>
      <c r="F6" s="5"/>
      <c r="G6" s="5"/>
      <c r="H6" s="5"/>
      <c r="I6" s="5"/>
      <c r="J6" s="5"/>
      <c r="N6" s="11"/>
      <c r="O6" s="11"/>
      <c r="P6" s="11" t="s">
        <v>1</v>
      </c>
    </row>
    <row r="7" spans="1:16" ht="50.25" customHeight="1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7" customFormat="1" ht="51" customHeight="1">
      <c r="A8" s="13" t="s">
        <v>3</v>
      </c>
      <c r="B8" s="13" t="s">
        <v>4</v>
      </c>
      <c r="C8" s="13" t="s">
        <v>5</v>
      </c>
      <c r="D8" s="13"/>
      <c r="E8" s="13"/>
      <c r="F8" s="13"/>
      <c r="G8" s="13"/>
      <c r="H8" s="14" t="s">
        <v>6</v>
      </c>
      <c r="I8" s="14"/>
      <c r="J8" s="14"/>
      <c r="K8" s="15" t="s">
        <v>7</v>
      </c>
      <c r="L8" s="15"/>
      <c r="M8" s="15"/>
      <c r="N8" s="16" t="s">
        <v>8</v>
      </c>
      <c r="O8" s="16"/>
      <c r="P8" s="16"/>
    </row>
    <row r="9" spans="1:16" s="17" customFormat="1" ht="24" customHeight="1">
      <c r="A9" s="13"/>
      <c r="B9" s="13"/>
      <c r="C9" s="18">
        <v>2012</v>
      </c>
      <c r="D9" s="13">
        <v>2013</v>
      </c>
      <c r="E9" s="13">
        <v>2014</v>
      </c>
      <c r="F9" s="13">
        <v>2012</v>
      </c>
      <c r="G9" s="13">
        <v>2015</v>
      </c>
      <c r="H9" s="13">
        <v>2013</v>
      </c>
      <c r="I9" s="13">
        <v>2014</v>
      </c>
      <c r="J9" s="13">
        <v>2015</v>
      </c>
      <c r="K9" s="19">
        <v>2013</v>
      </c>
      <c r="L9" s="19">
        <v>2014</v>
      </c>
      <c r="M9" s="19">
        <v>2015</v>
      </c>
      <c r="N9" s="13">
        <v>2013</v>
      </c>
      <c r="O9" s="13">
        <v>2014</v>
      </c>
      <c r="P9" s="13">
        <v>2015</v>
      </c>
    </row>
    <row r="10" spans="1:16" ht="12.75" customHeight="1">
      <c r="A10" s="20">
        <v>1</v>
      </c>
      <c r="B10" s="21">
        <v>2</v>
      </c>
      <c r="C10" s="22">
        <v>3</v>
      </c>
      <c r="D10" s="23">
        <v>3</v>
      </c>
      <c r="E10" s="23">
        <v>4</v>
      </c>
      <c r="F10" s="20">
        <v>6</v>
      </c>
      <c r="G10" s="20">
        <v>5</v>
      </c>
      <c r="H10" s="20">
        <v>6</v>
      </c>
      <c r="I10" s="20">
        <v>7</v>
      </c>
      <c r="J10" s="20">
        <v>8</v>
      </c>
      <c r="K10" s="24"/>
      <c r="L10" s="24"/>
      <c r="M10" s="24"/>
      <c r="N10" s="25">
        <v>6</v>
      </c>
      <c r="O10" s="25">
        <v>7</v>
      </c>
      <c r="P10" s="25">
        <v>8</v>
      </c>
    </row>
    <row r="11" spans="1:16" ht="27" customHeight="1">
      <c r="A11" s="26" t="s">
        <v>9</v>
      </c>
      <c r="B11" s="20"/>
      <c r="C11" s="20"/>
      <c r="D11" s="20"/>
      <c r="E11" s="20"/>
      <c r="F11" s="27" t="e">
        <f>F20+F39+F53+F12</f>
        <v>#N/A</v>
      </c>
      <c r="G11" s="27"/>
      <c r="H11" s="27" t="e">
        <f>H20+H39+H53+H12</f>
        <v>#REF!</v>
      </c>
      <c r="I11" s="27" t="e">
        <f>I20+I39+I53+I12</f>
        <v>#REF!</v>
      </c>
      <c r="J11" s="27" t="e">
        <f>J20+J39+J53+J12</f>
        <v>#REF!</v>
      </c>
      <c r="K11" s="28" t="e">
        <f>K20+K39+K53+K12</f>
        <v>#REF!</v>
      </c>
      <c r="L11" s="28" t="e">
        <f>L20+L39+L53+L12</f>
        <v>#REF!</v>
      </c>
      <c r="M11" s="28" t="e">
        <f>M20+M39+M53+M12</f>
        <v>#REF!</v>
      </c>
      <c r="N11" s="27">
        <v>380069.9</v>
      </c>
      <c r="O11" s="27">
        <v>305606</v>
      </c>
      <c r="P11" s="27">
        <v>303906.7</v>
      </c>
    </row>
    <row r="12" spans="1:16" s="34" customFormat="1" ht="29.25" customHeight="1" hidden="1">
      <c r="A12" s="29" t="s">
        <v>10</v>
      </c>
      <c r="B12" s="30"/>
      <c r="C12" s="31"/>
      <c r="D12" s="31"/>
      <c r="E12" s="31"/>
      <c r="F12" s="32" t="e">
        <f>F13+F15+F18</f>
        <v>#REF!</v>
      </c>
      <c r="G12" s="32"/>
      <c r="H12" s="32" t="e">
        <f>H13+H15+H18</f>
        <v>#REF!</v>
      </c>
      <c r="I12" s="32" t="e">
        <f>I13+I15+I18</f>
        <v>#REF!</v>
      </c>
      <c r="J12" s="32" t="e">
        <f>J13+J15+J18</f>
        <v>#REF!</v>
      </c>
      <c r="K12" s="33" t="e">
        <f>K13+K15+K18</f>
        <v>#REF!</v>
      </c>
      <c r="L12" s="33" t="e">
        <f>L13+L15+L18</f>
        <v>#REF!</v>
      </c>
      <c r="M12" s="33" t="e">
        <f>M13+M15+M18</f>
        <v>#REF!</v>
      </c>
      <c r="N12" s="32" t="e">
        <f>N13+N15+N18</f>
        <v>#REF!</v>
      </c>
      <c r="O12" s="32" t="e">
        <f>O13+O15+O18</f>
        <v>#REF!</v>
      </c>
      <c r="P12" s="32" t="e">
        <f>P13+P15+P18</f>
        <v>#REF!</v>
      </c>
    </row>
    <row r="13" spans="1:16" ht="36" customHeight="1" hidden="1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3"/>
      <c r="L13" s="33"/>
      <c r="M13" s="33"/>
      <c r="N13" s="37"/>
      <c r="O13" s="37"/>
      <c r="P13" s="37"/>
    </row>
    <row r="14" spans="1:16" s="5" customFormat="1" ht="200.25" customHeight="1" hidden="1">
      <c r="A14" s="38"/>
      <c r="B14" s="39"/>
      <c r="C14" s="39"/>
      <c r="D14" s="39"/>
      <c r="E14" s="39"/>
      <c r="F14" s="40"/>
      <c r="G14" s="40"/>
      <c r="H14" s="40"/>
      <c r="I14" s="40"/>
      <c r="J14" s="40"/>
      <c r="K14" s="41"/>
      <c r="L14" s="41"/>
      <c r="M14" s="41"/>
      <c r="N14" s="40"/>
      <c r="O14" s="40"/>
      <c r="P14" s="40"/>
    </row>
    <row r="15" spans="1:16" ht="27" customHeight="1" hidden="1">
      <c r="A15" s="42" t="s">
        <v>11</v>
      </c>
      <c r="B15" s="36"/>
      <c r="C15" s="36"/>
      <c r="D15" s="36"/>
      <c r="E15" s="36"/>
      <c r="F15" s="37">
        <f>F16+F17</f>
        <v>18000</v>
      </c>
      <c r="G15" s="37"/>
      <c r="H15" s="37">
        <f>H16+H17</f>
        <v>0</v>
      </c>
      <c r="I15" s="37">
        <f>I16+I17</f>
        <v>0</v>
      </c>
      <c r="J15" s="37">
        <f>J16+J17</f>
        <v>0</v>
      </c>
      <c r="K15" s="33">
        <f>K16+K17</f>
        <v>0</v>
      </c>
      <c r="L15" s="33">
        <f>L16+L17</f>
        <v>0</v>
      </c>
      <c r="M15" s="33">
        <f>M16+M17</f>
        <v>0</v>
      </c>
      <c r="N15" s="37">
        <f>N16+N17</f>
        <v>0</v>
      </c>
      <c r="O15" s="37">
        <f>O16+O17</f>
        <v>0</v>
      </c>
      <c r="P15" s="37">
        <f>P16+P17</f>
        <v>0</v>
      </c>
    </row>
    <row r="16" spans="1:16" s="5" customFormat="1" ht="26.25" customHeight="1" hidden="1">
      <c r="A16" s="38" t="s">
        <v>12</v>
      </c>
      <c r="B16" s="39" t="s">
        <v>13</v>
      </c>
      <c r="C16" s="39" t="s">
        <v>13</v>
      </c>
      <c r="D16" s="39" t="s">
        <v>13</v>
      </c>
      <c r="E16" s="39" t="s">
        <v>13</v>
      </c>
      <c r="F16" s="43">
        <v>18000</v>
      </c>
      <c r="G16" s="43"/>
      <c r="H16" s="43">
        <v>0</v>
      </c>
      <c r="I16" s="43">
        <v>0</v>
      </c>
      <c r="J16" s="43">
        <v>0</v>
      </c>
      <c r="K16" s="33">
        <v>0</v>
      </c>
      <c r="L16" s="33">
        <v>0</v>
      </c>
      <c r="M16" s="33">
        <v>0</v>
      </c>
      <c r="N16" s="43">
        <v>0</v>
      </c>
      <c r="O16" s="43">
        <v>0</v>
      </c>
      <c r="P16" s="43">
        <v>0</v>
      </c>
    </row>
    <row r="17" spans="1:16" s="5" customFormat="1" ht="79.5" customHeight="1" hidden="1">
      <c r="A17" s="38" t="s">
        <v>14</v>
      </c>
      <c r="B17" s="39" t="s">
        <v>13</v>
      </c>
      <c r="C17" s="39" t="s">
        <v>13</v>
      </c>
      <c r="D17" s="39" t="s">
        <v>13</v>
      </c>
      <c r="E17" s="39" t="s">
        <v>13</v>
      </c>
      <c r="F17" s="44">
        <v>0</v>
      </c>
      <c r="G17" s="44"/>
      <c r="H17" s="44">
        <v>0</v>
      </c>
      <c r="I17" s="44">
        <v>0</v>
      </c>
      <c r="J17" s="44">
        <v>0</v>
      </c>
      <c r="K17" s="45">
        <v>0</v>
      </c>
      <c r="L17" s="45">
        <v>0</v>
      </c>
      <c r="M17" s="45">
        <v>0</v>
      </c>
      <c r="N17" s="44">
        <v>0</v>
      </c>
      <c r="O17" s="44">
        <v>0</v>
      </c>
      <c r="P17" s="44">
        <v>0</v>
      </c>
    </row>
    <row r="18" spans="1:16" s="5" customFormat="1" ht="42" customHeight="1" hidden="1">
      <c r="A18" s="46" t="s">
        <v>15</v>
      </c>
      <c r="B18" s="47"/>
      <c r="C18" s="47"/>
      <c r="D18" s="47"/>
      <c r="E18" s="47"/>
      <c r="F18" s="43" t="e">
        <f>F19+#REF!</f>
        <v>#REF!</v>
      </c>
      <c r="G18" s="43"/>
      <c r="H18" s="43" t="e">
        <f>H19+#REF!</f>
        <v>#REF!</v>
      </c>
      <c r="I18" s="43" t="e">
        <f>I19+#REF!</f>
        <v>#REF!</v>
      </c>
      <c r="J18" s="43" t="e">
        <f>J19+#REF!</f>
        <v>#REF!</v>
      </c>
      <c r="K18" s="33" t="e">
        <f>K19+#REF!</f>
        <v>#REF!</v>
      </c>
      <c r="L18" s="33" t="e">
        <f>L19+#REF!</f>
        <v>#REF!</v>
      </c>
      <c r="M18" s="33" t="e">
        <f>M19+#REF!</f>
        <v>#REF!</v>
      </c>
      <c r="N18" s="43" t="e">
        <f>N19+#REF!</f>
        <v>#REF!</v>
      </c>
      <c r="O18" s="43" t="e">
        <f>O19+#REF!</f>
        <v>#REF!</v>
      </c>
      <c r="P18" s="43" t="e">
        <f>P19+#REF!</f>
        <v>#REF!</v>
      </c>
    </row>
    <row r="19" spans="1:16" s="5" customFormat="1" ht="84.75" customHeight="1" hidden="1">
      <c r="A19" s="38" t="s">
        <v>16</v>
      </c>
      <c r="B19" s="39" t="s">
        <v>13</v>
      </c>
      <c r="C19" s="39" t="s">
        <v>13</v>
      </c>
      <c r="D19" s="39" t="s">
        <v>13</v>
      </c>
      <c r="E19" s="39" t="s">
        <v>13</v>
      </c>
      <c r="F19" s="43"/>
      <c r="G19" s="43"/>
      <c r="H19" s="43"/>
      <c r="I19" s="43"/>
      <c r="J19" s="43"/>
      <c r="K19" s="33"/>
      <c r="L19" s="33"/>
      <c r="M19" s="33"/>
      <c r="N19" s="43"/>
      <c r="O19" s="43"/>
      <c r="P19" s="43"/>
    </row>
    <row r="20" spans="1:16" s="5" customFormat="1" ht="30" customHeight="1">
      <c r="A20" s="30" t="s">
        <v>17</v>
      </c>
      <c r="B20" s="30"/>
      <c r="C20" s="31"/>
      <c r="D20" s="31"/>
      <c r="E20" s="31"/>
      <c r="F20" s="48" t="e">
        <f>#REF!+F23+F26+F34+F36</f>
        <v>#N/A</v>
      </c>
      <c r="G20" s="48"/>
      <c r="H20" s="48" t="e">
        <f>#REF!+H23+H26+H34+H36</f>
        <v>#REF!</v>
      </c>
      <c r="I20" s="48" t="e">
        <f>#REF!+I23+I26+I34+I36</f>
        <v>#REF!</v>
      </c>
      <c r="J20" s="48" t="e">
        <f>#REF!+J23+J26+J34+J36</f>
        <v>#REF!</v>
      </c>
      <c r="K20" s="49" t="e">
        <f>#REF!+K23+K26+K34+K36</f>
        <v>#REF!</v>
      </c>
      <c r="L20" s="49" t="e">
        <f>#REF!+L23+L26+L34+L36</f>
        <v>#REF!</v>
      </c>
      <c r="M20" s="49" t="e">
        <f>#REF!+M23+M26+M34+M36</f>
        <v>#REF!</v>
      </c>
      <c r="N20" s="48">
        <v>27384.8</v>
      </c>
      <c r="O20" s="48">
        <v>11675.1</v>
      </c>
      <c r="P20" s="48">
        <v>11634.5</v>
      </c>
    </row>
    <row r="21" spans="1:16" ht="38.25" customHeight="1" hidden="1">
      <c r="A21" s="50" t="s">
        <v>18</v>
      </c>
      <c r="B21" s="51" t="s">
        <v>13</v>
      </c>
      <c r="C21" s="51" t="s">
        <v>13</v>
      </c>
      <c r="D21" s="51" t="s">
        <v>13</v>
      </c>
      <c r="E21" s="51" t="s">
        <v>13</v>
      </c>
      <c r="F21" s="52">
        <v>0</v>
      </c>
      <c r="G21" s="52"/>
      <c r="H21" s="52">
        <v>0</v>
      </c>
      <c r="I21" s="52">
        <v>0</v>
      </c>
      <c r="J21" s="52">
        <v>0</v>
      </c>
      <c r="K21" s="53">
        <v>0</v>
      </c>
      <c r="L21" s="53">
        <v>0</v>
      </c>
      <c r="M21" s="53">
        <v>0</v>
      </c>
      <c r="N21" s="52">
        <v>0</v>
      </c>
      <c r="O21" s="52">
        <v>0</v>
      </c>
      <c r="P21" s="52">
        <v>0</v>
      </c>
    </row>
    <row r="22" spans="1:16" ht="38.25" customHeight="1" hidden="1">
      <c r="A22" s="54" t="s">
        <v>19</v>
      </c>
      <c r="B22" s="51" t="s">
        <v>13</v>
      </c>
      <c r="C22" s="51" t="s">
        <v>13</v>
      </c>
      <c r="D22" s="51" t="s">
        <v>13</v>
      </c>
      <c r="E22" s="51" t="s">
        <v>13</v>
      </c>
      <c r="F22" s="52">
        <v>0</v>
      </c>
      <c r="G22" s="52"/>
      <c r="H22" s="52">
        <v>0</v>
      </c>
      <c r="I22" s="52">
        <v>0</v>
      </c>
      <c r="J22" s="52">
        <v>0</v>
      </c>
      <c r="K22" s="53">
        <v>0</v>
      </c>
      <c r="L22" s="53">
        <v>0</v>
      </c>
      <c r="M22" s="53">
        <v>0</v>
      </c>
      <c r="N22" s="52">
        <v>0</v>
      </c>
      <c r="O22" s="52">
        <v>0</v>
      </c>
      <c r="P22" s="52">
        <v>0</v>
      </c>
    </row>
    <row r="23" spans="1:16" ht="40.5" customHeight="1">
      <c r="A23" s="42" t="s">
        <v>20</v>
      </c>
      <c r="B23" s="36"/>
      <c r="C23" s="36"/>
      <c r="D23" s="36"/>
      <c r="E23" s="36"/>
      <c r="F23" s="55" t="e">
        <f>NA()</f>
        <v>#N/A</v>
      </c>
      <c r="G23" s="55"/>
      <c r="H23" s="55">
        <f>H24+H25</f>
        <v>3162.4</v>
      </c>
      <c r="I23" s="55">
        <f>I24+I25</f>
        <v>3192.4</v>
      </c>
      <c r="J23" s="55">
        <f>J24+J25</f>
        <v>3199.9</v>
      </c>
      <c r="K23" s="49">
        <f>K24+K25</f>
        <v>10312.05</v>
      </c>
      <c r="L23" s="49">
        <f>L24+L25</f>
        <v>6367.5</v>
      </c>
      <c r="M23" s="49">
        <f>M24+M25</f>
        <v>6319.4</v>
      </c>
      <c r="N23" s="55">
        <f>N24+N25</f>
        <v>9874.45</v>
      </c>
      <c r="O23" s="55">
        <f>O24+O25</f>
        <v>9559.9</v>
      </c>
      <c r="P23" s="55">
        <f>P24+P25</f>
        <v>9519.3</v>
      </c>
    </row>
    <row r="24" spans="1:16" ht="48" customHeight="1">
      <c r="A24" s="56" t="s">
        <v>21</v>
      </c>
      <c r="B24" s="57" t="s">
        <v>22</v>
      </c>
      <c r="C24" s="58">
        <v>39</v>
      </c>
      <c r="D24" s="58">
        <v>39</v>
      </c>
      <c r="E24" s="58">
        <v>39</v>
      </c>
      <c r="F24" s="25">
        <f>2115.2+270</f>
        <v>2385.2</v>
      </c>
      <c r="G24" s="58">
        <v>39</v>
      </c>
      <c r="H24" s="25">
        <v>3117.4</v>
      </c>
      <c r="I24" s="25">
        <v>3147.4</v>
      </c>
      <c r="J24" s="25">
        <v>3154.9</v>
      </c>
      <c r="K24" s="59">
        <v>4311.05</v>
      </c>
      <c r="L24" s="15">
        <v>6367.5</v>
      </c>
      <c r="M24" s="15">
        <v>6319.4</v>
      </c>
      <c r="N24" s="60">
        <f>H24+K24</f>
        <v>7428.450000000001</v>
      </c>
      <c r="O24" s="25">
        <f>I24+L24</f>
        <v>9514.9</v>
      </c>
      <c r="P24" s="25">
        <f>J24+M24</f>
        <v>9474.3</v>
      </c>
    </row>
    <row r="25" spans="1:17" ht="31.5" customHeight="1">
      <c r="A25" s="50" t="s">
        <v>23</v>
      </c>
      <c r="B25" s="51" t="s">
        <v>13</v>
      </c>
      <c r="C25" s="51" t="s">
        <v>13</v>
      </c>
      <c r="D25" s="51" t="s">
        <v>13</v>
      </c>
      <c r="E25" s="51" t="s">
        <v>13</v>
      </c>
      <c r="F25" s="51" t="s">
        <v>13</v>
      </c>
      <c r="G25" s="51" t="s">
        <v>13</v>
      </c>
      <c r="H25" s="60">
        <v>45</v>
      </c>
      <c r="I25" s="60">
        <v>45</v>
      </c>
      <c r="J25" s="60">
        <v>45</v>
      </c>
      <c r="K25" s="59">
        <v>6001</v>
      </c>
      <c r="L25" s="59"/>
      <c r="M25" s="59"/>
      <c r="N25" s="60">
        <f>H25+K25-3600</f>
        <v>2446</v>
      </c>
      <c r="O25" s="60">
        <f>I25+L25</f>
        <v>45</v>
      </c>
      <c r="P25" s="60">
        <f>J25+M25</f>
        <v>45</v>
      </c>
      <c r="Q25" s="1" t="s">
        <v>24</v>
      </c>
    </row>
    <row r="26" spans="1:16" ht="45.75" customHeight="1">
      <c r="A26" s="46" t="s">
        <v>25</v>
      </c>
      <c r="B26" s="36"/>
      <c r="C26" s="36"/>
      <c r="D26" s="36"/>
      <c r="E26" s="36"/>
      <c r="F26" s="36">
        <v>0</v>
      </c>
      <c r="G26" s="36"/>
      <c r="H26" s="36">
        <v>0</v>
      </c>
      <c r="I26" s="36">
        <v>0</v>
      </c>
      <c r="J26" s="36">
        <v>0</v>
      </c>
      <c r="K26" s="61">
        <v>0</v>
      </c>
      <c r="L26" s="61">
        <v>0</v>
      </c>
      <c r="M26" s="61">
        <v>0</v>
      </c>
      <c r="N26" s="36">
        <v>17510.3</v>
      </c>
      <c r="O26" s="36">
        <v>2115.2</v>
      </c>
      <c r="P26" s="36">
        <v>2115.2</v>
      </c>
    </row>
    <row r="27" spans="1:16" ht="51" customHeight="1" hidden="1">
      <c r="A27" s="62" t="s">
        <v>26</v>
      </c>
      <c r="B27" s="51" t="s">
        <v>13</v>
      </c>
      <c r="C27" s="51" t="s">
        <v>13</v>
      </c>
      <c r="D27" s="51" t="s">
        <v>13</v>
      </c>
      <c r="E27" s="51" t="s">
        <v>13</v>
      </c>
      <c r="F27" s="63">
        <v>0</v>
      </c>
      <c r="G27" s="64"/>
      <c r="H27" s="64">
        <v>0</v>
      </c>
      <c r="I27" s="63">
        <v>0</v>
      </c>
      <c r="J27" s="63">
        <v>0</v>
      </c>
      <c r="K27" s="65">
        <v>0</v>
      </c>
      <c r="L27" s="66">
        <v>0</v>
      </c>
      <c r="M27" s="66">
        <v>0</v>
      </c>
      <c r="N27" s="25"/>
      <c r="O27" s="63">
        <v>0</v>
      </c>
      <c r="P27" s="63">
        <v>0</v>
      </c>
    </row>
    <row r="28" spans="1:16" ht="27" customHeight="1" hidden="1">
      <c r="A28" s="62"/>
      <c r="B28" s="51"/>
      <c r="C28" s="51"/>
      <c r="D28" s="51"/>
      <c r="E28" s="51"/>
      <c r="F28" s="63"/>
      <c r="G28" s="67"/>
      <c r="H28" s="64"/>
      <c r="I28" s="64"/>
      <c r="J28" s="64"/>
      <c r="K28" s="65"/>
      <c r="L28" s="65"/>
      <c r="M28" s="65"/>
      <c r="N28" s="25"/>
      <c r="O28" s="63"/>
      <c r="P28" s="63"/>
    </row>
    <row r="29" spans="1:16" ht="36" customHeight="1" hidden="1">
      <c r="A29" s="62"/>
      <c r="B29" s="36"/>
      <c r="C29" s="36"/>
      <c r="D29" s="36"/>
      <c r="E29" s="36"/>
      <c r="F29" s="63"/>
      <c r="G29" s="67"/>
      <c r="H29" s="68"/>
      <c r="I29" s="63"/>
      <c r="J29" s="63"/>
      <c r="K29" s="69"/>
      <c r="L29" s="66"/>
      <c r="M29" s="66"/>
      <c r="N29" s="25"/>
      <c r="O29" s="63"/>
      <c r="P29" s="63"/>
    </row>
    <row r="30" spans="1:16" ht="12.75" customHeight="1" hidden="1">
      <c r="A30" s="62"/>
      <c r="B30" s="36"/>
      <c r="C30" s="36"/>
      <c r="D30" s="36"/>
      <c r="E30" s="36"/>
      <c r="F30" s="63"/>
      <c r="G30" s="67"/>
      <c r="H30" s="68"/>
      <c r="I30" s="68"/>
      <c r="J30" s="68"/>
      <c r="K30" s="69"/>
      <c r="L30" s="69"/>
      <c r="M30" s="69"/>
      <c r="N30" s="25"/>
      <c r="O30" s="63"/>
      <c r="P30" s="63"/>
    </row>
    <row r="31" spans="1:16" ht="12.75" customHeight="1" hidden="1">
      <c r="A31" s="62"/>
      <c r="B31" s="36"/>
      <c r="C31" s="36"/>
      <c r="D31" s="36"/>
      <c r="E31" s="36"/>
      <c r="F31" s="63"/>
      <c r="G31" s="67"/>
      <c r="H31" s="68"/>
      <c r="I31" s="68"/>
      <c r="J31" s="68"/>
      <c r="K31" s="69"/>
      <c r="L31" s="69"/>
      <c r="M31" s="69"/>
      <c r="N31" s="25"/>
      <c r="O31" s="63"/>
      <c r="P31" s="63"/>
    </row>
    <row r="32" spans="1:16" ht="12.75" customHeight="1" hidden="1">
      <c r="A32" s="62"/>
      <c r="B32" s="36"/>
      <c r="C32" s="36"/>
      <c r="D32" s="36"/>
      <c r="E32" s="36"/>
      <c r="F32" s="63"/>
      <c r="G32" s="67"/>
      <c r="H32" s="68"/>
      <c r="I32" s="68"/>
      <c r="J32" s="68"/>
      <c r="K32" s="69"/>
      <c r="L32" s="69"/>
      <c r="M32" s="69"/>
      <c r="N32" s="25"/>
      <c r="O32" s="63"/>
      <c r="P32" s="63"/>
    </row>
    <row r="33" spans="1:16" ht="12.75" customHeight="1" hidden="1">
      <c r="A33" s="62"/>
      <c r="B33" s="36"/>
      <c r="C33" s="36"/>
      <c r="D33" s="36"/>
      <c r="E33" s="36"/>
      <c r="F33" s="63"/>
      <c r="G33" s="68"/>
      <c r="H33" s="68"/>
      <c r="I33" s="68"/>
      <c r="J33" s="68"/>
      <c r="K33" s="69"/>
      <c r="L33" s="69"/>
      <c r="M33" s="69"/>
      <c r="N33" s="25"/>
      <c r="O33" s="63"/>
      <c r="P33" s="63"/>
    </row>
    <row r="34" spans="1:16" ht="12.75" customHeight="1" hidden="1">
      <c r="A34" s="46" t="s">
        <v>27</v>
      </c>
      <c r="B34" s="70"/>
      <c r="C34" s="36"/>
      <c r="D34" s="36"/>
      <c r="E34" s="36"/>
      <c r="F34" s="36">
        <f>F24</f>
        <v>2385.2</v>
      </c>
      <c r="G34" s="36"/>
      <c r="H34" s="36">
        <f>H35</f>
        <v>2115.2</v>
      </c>
      <c r="I34" s="36">
        <f>I35</f>
        <v>2115.2</v>
      </c>
      <c r="J34" s="36">
        <f>J35</f>
        <v>2115.2</v>
      </c>
      <c r="K34" s="61">
        <f>K35</f>
        <v>15395.1</v>
      </c>
      <c r="L34" s="61">
        <f>L35</f>
        <v>0</v>
      </c>
      <c r="M34" s="61">
        <f>M35</f>
        <v>0</v>
      </c>
      <c r="N34" s="25"/>
      <c r="O34" s="36">
        <f>O35</f>
        <v>2115.2</v>
      </c>
      <c r="P34" s="36">
        <f>P35</f>
        <v>2115.2</v>
      </c>
    </row>
    <row r="35" spans="1:16" ht="45.75" customHeight="1">
      <c r="A35" s="71" t="s">
        <v>28</v>
      </c>
      <c r="B35" s="51" t="s">
        <v>13</v>
      </c>
      <c r="C35" s="51" t="s">
        <v>13</v>
      </c>
      <c r="D35" s="51" t="s">
        <v>13</v>
      </c>
      <c r="E35" s="51" t="s">
        <v>13</v>
      </c>
      <c r="F35" s="51" t="s">
        <v>13</v>
      </c>
      <c r="G35" s="51" t="s">
        <v>13</v>
      </c>
      <c r="H35" s="25">
        <v>2115.2</v>
      </c>
      <c r="I35" s="25">
        <v>2115.2</v>
      </c>
      <c r="J35" s="25">
        <v>2115.2</v>
      </c>
      <c r="K35" s="15">
        <v>15395.1</v>
      </c>
      <c r="L35" s="15"/>
      <c r="M35" s="15"/>
      <c r="N35" s="25">
        <f>H35+K35</f>
        <v>17510.3</v>
      </c>
      <c r="O35" s="25">
        <f>I35+L35</f>
        <v>2115.2</v>
      </c>
      <c r="P35" s="25">
        <f>J35+M35</f>
        <v>2115.2</v>
      </c>
    </row>
    <row r="36" spans="1:17" ht="41.25" customHeight="1">
      <c r="A36" s="46" t="s">
        <v>29</v>
      </c>
      <c r="B36" s="36"/>
      <c r="C36" s="36"/>
      <c r="D36" s="36"/>
      <c r="E36" s="36"/>
      <c r="F36" s="55">
        <v>0</v>
      </c>
      <c r="G36" s="55"/>
      <c r="H36" s="55">
        <v>0</v>
      </c>
      <c r="I36" s="55">
        <v>0</v>
      </c>
      <c r="J36" s="55">
        <v>0</v>
      </c>
      <c r="K36" s="49">
        <v>0</v>
      </c>
      <c r="L36" s="49">
        <v>0</v>
      </c>
      <c r="M36" s="49">
        <v>0</v>
      </c>
      <c r="N36" s="55">
        <v>269099.1</v>
      </c>
      <c r="O36" s="55">
        <v>219413.8</v>
      </c>
      <c r="P36" s="55">
        <v>216818.4</v>
      </c>
      <c r="Q36" s="1">
        <f>15395.1</f>
        <v>15395.1</v>
      </c>
    </row>
    <row r="37" spans="1:16" ht="42" customHeight="1" hidden="1">
      <c r="A37" s="50" t="s">
        <v>30</v>
      </c>
      <c r="B37" s="51" t="s">
        <v>13</v>
      </c>
      <c r="C37" s="51" t="s">
        <v>13</v>
      </c>
      <c r="D37" s="51" t="s">
        <v>13</v>
      </c>
      <c r="E37" s="51" t="s">
        <v>13</v>
      </c>
      <c r="F37" s="60">
        <v>0</v>
      </c>
      <c r="G37" s="60"/>
      <c r="H37" s="60">
        <v>0</v>
      </c>
      <c r="I37" s="60">
        <v>0</v>
      </c>
      <c r="J37" s="60">
        <v>0</v>
      </c>
      <c r="K37" s="59">
        <v>0</v>
      </c>
      <c r="L37" s="59">
        <v>0</v>
      </c>
      <c r="M37" s="59">
        <v>0</v>
      </c>
      <c r="N37" s="60">
        <v>0</v>
      </c>
      <c r="O37" s="60">
        <v>0</v>
      </c>
      <c r="P37" s="60">
        <v>0</v>
      </c>
    </row>
    <row r="38" spans="1:16" ht="49.5" customHeight="1" hidden="1">
      <c r="A38" s="72" t="s">
        <v>31</v>
      </c>
      <c r="B38" s="51"/>
      <c r="C38" s="51"/>
      <c r="D38" s="51"/>
      <c r="E38" s="51"/>
      <c r="F38" s="60">
        <v>0</v>
      </c>
      <c r="G38" s="60"/>
      <c r="H38" s="60">
        <v>0</v>
      </c>
      <c r="I38" s="60">
        <v>0</v>
      </c>
      <c r="J38" s="60">
        <v>0</v>
      </c>
      <c r="K38" s="59">
        <v>0</v>
      </c>
      <c r="L38" s="59">
        <v>0</v>
      </c>
      <c r="M38" s="59">
        <v>0</v>
      </c>
      <c r="N38" s="60">
        <v>0</v>
      </c>
      <c r="O38" s="60">
        <v>0</v>
      </c>
      <c r="P38" s="60">
        <v>0</v>
      </c>
    </row>
    <row r="39" spans="1:16" ht="48.75" customHeight="1" hidden="1">
      <c r="A39" s="30" t="s">
        <v>32</v>
      </c>
      <c r="B39" s="30"/>
      <c r="C39" s="31"/>
      <c r="D39" s="31"/>
      <c r="E39" s="31"/>
      <c r="F39" s="48" t="e">
        <f>F40+F48+F51</f>
        <v>#VALUE!</v>
      </c>
      <c r="G39" s="48"/>
      <c r="H39" s="48">
        <f>H40+H48+H51</f>
        <v>218148.09999999998</v>
      </c>
      <c r="I39" s="48">
        <f>I40+I48+I51</f>
        <v>221020.19999999998</v>
      </c>
      <c r="J39" s="48">
        <f>J40+J48+J51</f>
        <v>218376.8</v>
      </c>
      <c r="K39" s="49">
        <f>K40+K48+K51</f>
        <v>66951</v>
      </c>
      <c r="L39" s="49">
        <f>L40+L48+L51</f>
        <v>-1606.3999999999999</v>
      </c>
      <c r="M39" s="49">
        <f>M40+M48+M51</f>
        <v>-1558.3</v>
      </c>
      <c r="N39" s="48">
        <f>N40+N48+N51</f>
        <v>269099.1</v>
      </c>
      <c r="O39" s="48">
        <f>O40+O48+O51</f>
        <v>219413.8</v>
      </c>
      <c r="P39" s="48">
        <f>P40+P48+P51</f>
        <v>216818.4</v>
      </c>
    </row>
    <row r="40" spans="1:16" ht="19.5" customHeight="1">
      <c r="A40" s="35" t="s">
        <v>33</v>
      </c>
      <c r="B40" s="73"/>
      <c r="C40" s="57"/>
      <c r="D40" s="57"/>
      <c r="E40" s="57"/>
      <c r="F40" s="74" t="e">
        <f>F41+F44+F45+F46+F47</f>
        <v>#VALUE!</v>
      </c>
      <c r="G40" s="74"/>
      <c r="H40" s="74">
        <f>H41+H44+H45+H46</f>
        <v>215003.3</v>
      </c>
      <c r="I40" s="74">
        <f>I41+I44+I45+I46</f>
        <v>217875.4</v>
      </c>
      <c r="J40" s="74">
        <f>J41+J44+J45+J46</f>
        <v>215232</v>
      </c>
      <c r="K40" s="75">
        <f>K41+K44+K45+K47+K46</f>
        <v>65643.4</v>
      </c>
      <c r="L40" s="75">
        <f>L41+L44+L45+L47+L46</f>
        <v>-1606.3999999999999</v>
      </c>
      <c r="M40" s="75">
        <f>M41+M44+M45+M47+M46</f>
        <v>-1558.3</v>
      </c>
      <c r="N40" s="74">
        <f>N41+N44+N45+N47+N46</f>
        <v>264646.69999999995</v>
      </c>
      <c r="O40" s="74">
        <f>O41+O44+O45+O47+O46</f>
        <v>216269</v>
      </c>
      <c r="P40" s="74">
        <f>P41+P44+P45+P47+P46</f>
        <v>213673.6</v>
      </c>
    </row>
    <row r="41" spans="1:16" s="17" customFormat="1" ht="32.25" customHeight="1">
      <c r="A41" s="56" t="s">
        <v>34</v>
      </c>
      <c r="B41" s="51" t="s">
        <v>13</v>
      </c>
      <c r="C41" s="51" t="s">
        <v>13</v>
      </c>
      <c r="D41" s="51" t="s">
        <v>13</v>
      </c>
      <c r="E41" s="51" t="s">
        <v>13</v>
      </c>
      <c r="F41" s="51" t="s">
        <v>13</v>
      </c>
      <c r="G41" s="51" t="s">
        <v>13</v>
      </c>
      <c r="H41" s="57">
        <v>199663.3</v>
      </c>
      <c r="I41" s="57">
        <v>202287.4</v>
      </c>
      <c r="J41" s="57">
        <v>205038.9</v>
      </c>
      <c r="K41" s="76">
        <f>K42+K43</f>
        <v>48785.4</v>
      </c>
      <c r="L41" s="76">
        <f>L42+L43</f>
        <v>-1606.3999999999999</v>
      </c>
      <c r="M41" s="76">
        <f>M42+M43</f>
        <v>-1558.3</v>
      </c>
      <c r="N41" s="25">
        <f>H41+K41</f>
        <v>248448.69999999998</v>
      </c>
      <c r="O41" s="60">
        <f>I41+L41</f>
        <v>200681</v>
      </c>
      <c r="P41" s="60">
        <f>J41+M41-0.1</f>
        <v>203480.5</v>
      </c>
    </row>
    <row r="42" spans="1:16" s="17" customFormat="1" ht="33.75" customHeight="1">
      <c r="A42" s="56" t="s">
        <v>35</v>
      </c>
      <c r="B42" s="57" t="s">
        <v>36</v>
      </c>
      <c r="C42" s="57">
        <v>4084</v>
      </c>
      <c r="D42" s="57">
        <v>4336</v>
      </c>
      <c r="E42" s="57">
        <v>4161</v>
      </c>
      <c r="F42" s="57"/>
      <c r="G42" s="57">
        <v>4171</v>
      </c>
      <c r="H42" s="77">
        <f>147684.2+27615.3+4157.5+450</f>
        <v>179907</v>
      </c>
      <c r="I42" s="57">
        <f>149302.7+28629.5+4159.5+450</f>
        <v>182541.7</v>
      </c>
      <c r="J42" s="57">
        <f>147896.6+32268.9+4159.7+450</f>
        <v>184775.2</v>
      </c>
      <c r="K42" s="76">
        <f>28242.8+731.2+17326.8+800</f>
        <v>47100.8</v>
      </c>
      <c r="L42" s="78">
        <f>116.2-1722.6</f>
        <v>-1606.3999999999999</v>
      </c>
      <c r="M42" s="78">
        <f>184.7-1743</f>
        <v>-1558.3</v>
      </c>
      <c r="N42" s="25">
        <f>H42+K42</f>
        <v>227007.8</v>
      </c>
      <c r="O42" s="25">
        <f>I42+L42</f>
        <v>180935.30000000002</v>
      </c>
      <c r="P42" s="25">
        <f>J42+M42-0.1</f>
        <v>183216.80000000002</v>
      </c>
    </row>
    <row r="43" spans="1:16" s="17" customFormat="1" ht="32.25" customHeight="1">
      <c r="A43" s="56" t="s">
        <v>37</v>
      </c>
      <c r="B43" s="57" t="s">
        <v>38</v>
      </c>
      <c r="C43" s="57"/>
      <c r="D43" s="57">
        <v>40157</v>
      </c>
      <c r="E43" s="57">
        <v>40157</v>
      </c>
      <c r="F43" s="57">
        <v>49569.3</v>
      </c>
      <c r="G43" s="57">
        <v>40157</v>
      </c>
      <c r="H43" s="57">
        <v>19756.3</v>
      </c>
      <c r="I43" s="57">
        <v>19745.7</v>
      </c>
      <c r="J43" s="57">
        <v>20263.7</v>
      </c>
      <c r="K43" s="78">
        <v>1684.6</v>
      </c>
      <c r="L43" s="78"/>
      <c r="M43" s="78"/>
      <c r="N43" s="25">
        <f>H43+K43</f>
        <v>21440.899999999998</v>
      </c>
      <c r="O43" s="25">
        <f>I43+L43</f>
        <v>19745.7</v>
      </c>
      <c r="P43" s="25">
        <f>J43+M43</f>
        <v>20263.7</v>
      </c>
    </row>
    <row r="44" spans="1:16" s="17" customFormat="1" ht="58.5" customHeight="1">
      <c r="A44" s="56" t="s">
        <v>39</v>
      </c>
      <c r="B44" s="79" t="s">
        <v>40</v>
      </c>
      <c r="C44" s="80">
        <v>15400</v>
      </c>
      <c r="D44" s="57">
        <v>15400</v>
      </c>
      <c r="E44" s="57">
        <v>15400</v>
      </c>
      <c r="F44" s="57">
        <v>15400</v>
      </c>
      <c r="G44" s="57">
        <v>15400</v>
      </c>
      <c r="H44" s="77">
        <v>10140</v>
      </c>
      <c r="I44" s="77">
        <v>10155.1</v>
      </c>
      <c r="J44" s="77">
        <v>10193.1</v>
      </c>
      <c r="K44" s="76"/>
      <c r="L44" s="76"/>
      <c r="M44" s="76"/>
      <c r="N44" s="60">
        <f>H44+K44</f>
        <v>10140</v>
      </c>
      <c r="O44" s="60">
        <f>I44+L44</f>
        <v>10155.1</v>
      </c>
      <c r="P44" s="60">
        <f>J44+M44</f>
        <v>10193.1</v>
      </c>
    </row>
    <row r="45" spans="1:16" s="17" customFormat="1" ht="39.75" customHeight="1">
      <c r="A45" s="81" t="s">
        <v>41</v>
      </c>
      <c r="B45" s="39" t="s">
        <v>13</v>
      </c>
      <c r="C45" s="39" t="s">
        <v>13</v>
      </c>
      <c r="D45" s="39" t="s">
        <v>13</v>
      </c>
      <c r="E45" s="39" t="s">
        <v>13</v>
      </c>
      <c r="F45" s="39" t="s">
        <v>13</v>
      </c>
      <c r="G45" s="39" t="s">
        <v>13</v>
      </c>
      <c r="H45" s="77">
        <v>5200</v>
      </c>
      <c r="I45" s="77">
        <v>5432.9</v>
      </c>
      <c r="J45" s="77">
        <v>0</v>
      </c>
      <c r="K45" s="76">
        <v>858</v>
      </c>
      <c r="L45" s="76"/>
      <c r="M45" s="76"/>
      <c r="N45" s="60">
        <f>H45+K45</f>
        <v>6058</v>
      </c>
      <c r="O45" s="60">
        <f>I45+L45</f>
        <v>5432.9</v>
      </c>
      <c r="P45" s="60">
        <f>J45+M45</f>
        <v>0</v>
      </c>
    </row>
    <row r="46" spans="1:16" s="17" customFormat="1" ht="54" customHeight="1">
      <c r="A46" s="82" t="s">
        <v>42</v>
      </c>
      <c r="B46" s="39"/>
      <c r="C46" s="39"/>
      <c r="D46" s="39"/>
      <c r="E46" s="39"/>
      <c r="F46" s="39"/>
      <c r="G46" s="39"/>
      <c r="H46" s="77"/>
      <c r="I46" s="77"/>
      <c r="J46" s="77"/>
      <c r="K46" s="76"/>
      <c r="L46" s="76"/>
      <c r="M46" s="76"/>
      <c r="N46" s="60">
        <f>H46+K46</f>
        <v>0</v>
      </c>
      <c r="O46" s="60">
        <f>I46+L46</f>
        <v>0</v>
      </c>
      <c r="P46" s="60">
        <f>J46+M46</f>
        <v>0</v>
      </c>
    </row>
    <row r="47" spans="1:16" s="17" customFormat="1" ht="30" customHeight="1" hidden="1">
      <c r="A47" s="50" t="s">
        <v>42</v>
      </c>
      <c r="B47" s="39" t="s">
        <v>13</v>
      </c>
      <c r="C47" s="39" t="s">
        <v>13</v>
      </c>
      <c r="D47" s="39" t="s">
        <v>13</v>
      </c>
      <c r="E47" s="39" t="s">
        <v>13</v>
      </c>
      <c r="F47" s="83">
        <f>2300*3</f>
        <v>6900</v>
      </c>
      <c r="G47" s="83"/>
      <c r="H47" s="83">
        <v>0</v>
      </c>
      <c r="I47" s="83">
        <v>0</v>
      </c>
      <c r="J47" s="83">
        <v>0</v>
      </c>
      <c r="K47" s="76">
        <v>16000</v>
      </c>
      <c r="L47" s="84"/>
      <c r="M47" s="84"/>
      <c r="N47" s="60">
        <f>H47+K47-16000</f>
        <v>0</v>
      </c>
      <c r="O47" s="60">
        <f>I47+L47</f>
        <v>0</v>
      </c>
      <c r="P47" s="60">
        <f>J47+M47</f>
        <v>0</v>
      </c>
    </row>
    <row r="48" spans="1:16" s="17" customFormat="1" ht="40.5" customHeight="1">
      <c r="A48" s="46" t="s">
        <v>43</v>
      </c>
      <c r="B48" s="73"/>
      <c r="C48" s="57"/>
      <c r="D48" s="57"/>
      <c r="E48" s="57"/>
      <c r="F48" s="74">
        <f>F49+F50</f>
        <v>600</v>
      </c>
      <c r="G48" s="74"/>
      <c r="H48" s="74">
        <f>H49+H50</f>
        <v>0</v>
      </c>
      <c r="I48" s="74">
        <f>I49+I50</f>
        <v>0</v>
      </c>
      <c r="J48" s="74">
        <f>J49+J50</f>
        <v>0</v>
      </c>
      <c r="K48" s="75">
        <f>K49+K50</f>
        <v>0</v>
      </c>
      <c r="L48" s="75">
        <f>L49+L50</f>
        <v>0</v>
      </c>
      <c r="M48" s="75">
        <f>M49+M50</f>
        <v>0</v>
      </c>
      <c r="N48" s="74">
        <f>N49+N50</f>
        <v>0</v>
      </c>
      <c r="O48" s="74">
        <f>O49+O50</f>
        <v>0</v>
      </c>
      <c r="P48" s="74">
        <f>P49+P50</f>
        <v>0</v>
      </c>
    </row>
    <row r="49" spans="1:16" s="17" customFormat="1" ht="33" customHeight="1">
      <c r="A49" s="50" t="s">
        <v>44</v>
      </c>
      <c r="B49" s="39" t="s">
        <v>13</v>
      </c>
      <c r="C49" s="39" t="s">
        <v>13</v>
      </c>
      <c r="D49" s="39" t="s">
        <v>13</v>
      </c>
      <c r="E49" s="39" t="s">
        <v>13</v>
      </c>
      <c r="F49" s="77">
        <v>600</v>
      </c>
      <c r="G49" s="77"/>
      <c r="H49" s="77">
        <v>0</v>
      </c>
      <c r="I49" s="77">
        <v>0</v>
      </c>
      <c r="J49" s="77">
        <v>0</v>
      </c>
      <c r="K49" s="76">
        <v>0</v>
      </c>
      <c r="L49" s="76">
        <v>0</v>
      </c>
      <c r="M49" s="76">
        <v>0</v>
      </c>
      <c r="N49" s="77">
        <v>0</v>
      </c>
      <c r="O49" s="77">
        <v>0</v>
      </c>
      <c r="P49" s="77">
        <v>0</v>
      </c>
    </row>
    <row r="50" spans="1:16" s="17" customFormat="1" ht="32.25" customHeight="1">
      <c r="A50" s="56" t="s">
        <v>45</v>
      </c>
      <c r="B50" s="39" t="s">
        <v>13</v>
      </c>
      <c r="C50" s="39" t="s">
        <v>13</v>
      </c>
      <c r="D50" s="39" t="s">
        <v>13</v>
      </c>
      <c r="E50" s="39" t="s">
        <v>13</v>
      </c>
      <c r="F50" s="77">
        <v>0</v>
      </c>
      <c r="G50" s="77"/>
      <c r="H50" s="77">
        <v>0</v>
      </c>
      <c r="I50" s="77">
        <v>0</v>
      </c>
      <c r="J50" s="77">
        <v>0</v>
      </c>
      <c r="K50" s="76">
        <v>0</v>
      </c>
      <c r="L50" s="76">
        <v>0</v>
      </c>
      <c r="M50" s="76">
        <v>0</v>
      </c>
      <c r="N50" s="77">
        <v>0</v>
      </c>
      <c r="O50" s="77">
        <v>0</v>
      </c>
      <c r="P50" s="77">
        <v>0</v>
      </c>
    </row>
    <row r="51" spans="1:16" s="17" customFormat="1" ht="43.5" customHeight="1">
      <c r="A51" s="46" t="s">
        <v>46</v>
      </c>
      <c r="B51" s="73"/>
      <c r="C51" s="57"/>
      <c r="D51" s="57"/>
      <c r="E51" s="57"/>
      <c r="F51" s="85">
        <f>F52</f>
        <v>237</v>
      </c>
      <c r="G51" s="85"/>
      <c r="H51" s="85">
        <f>H52</f>
        <v>3144.8</v>
      </c>
      <c r="I51" s="85">
        <f>I52</f>
        <v>3144.8</v>
      </c>
      <c r="J51" s="85">
        <f>J52</f>
        <v>3144.8</v>
      </c>
      <c r="K51" s="86">
        <f>K52</f>
        <v>1307.6</v>
      </c>
      <c r="L51" s="86">
        <f>L52</f>
        <v>0</v>
      </c>
      <c r="M51" s="86">
        <f>M52</f>
        <v>0</v>
      </c>
      <c r="N51" s="85">
        <f>N52</f>
        <v>4452.4</v>
      </c>
      <c r="O51" s="85">
        <f>O52</f>
        <v>3144.8</v>
      </c>
      <c r="P51" s="85">
        <f>P52</f>
        <v>3144.8</v>
      </c>
    </row>
    <row r="52" spans="1:16" s="17" customFormat="1" ht="73.5" customHeight="1">
      <c r="A52" s="56" t="s">
        <v>47</v>
      </c>
      <c r="B52" s="73" t="s">
        <v>22</v>
      </c>
      <c r="C52" s="57">
        <v>237</v>
      </c>
      <c r="D52" s="57">
        <v>237</v>
      </c>
      <c r="E52" s="57">
        <v>237</v>
      </c>
      <c r="F52" s="57">
        <v>237</v>
      </c>
      <c r="G52" s="57">
        <v>237</v>
      </c>
      <c r="H52" s="16">
        <v>3144.8</v>
      </c>
      <c r="I52" s="16">
        <v>3144.8</v>
      </c>
      <c r="J52" s="16">
        <v>3144.8</v>
      </c>
      <c r="K52" s="78">
        <v>1307.6</v>
      </c>
      <c r="L52" s="78"/>
      <c r="M52" s="78"/>
      <c r="N52" s="25">
        <f>H52+K52</f>
        <v>4452.4</v>
      </c>
      <c r="O52" s="25">
        <f>I52+L52</f>
        <v>3144.8</v>
      </c>
      <c r="P52" s="25">
        <f>J52+M52</f>
        <v>3144.8</v>
      </c>
    </row>
    <row r="53" spans="1:16" s="17" customFormat="1" ht="36.75" customHeight="1">
      <c r="A53" s="30" t="s">
        <v>48</v>
      </c>
      <c r="B53" s="30"/>
      <c r="C53" s="31"/>
      <c r="D53" s="31"/>
      <c r="E53" s="31"/>
      <c r="F53" s="31" t="e">
        <f>NA()</f>
        <v>#N/A</v>
      </c>
      <c r="G53" s="31"/>
      <c r="H53" s="48">
        <f>H54+H58</f>
        <v>78367.2</v>
      </c>
      <c r="I53" s="48">
        <f>I54+I58</f>
        <v>79278.20000000001</v>
      </c>
      <c r="J53" s="48">
        <f>J54+J58</f>
        <v>80214.90000000001</v>
      </c>
      <c r="K53" s="49">
        <f>K54+K58</f>
        <v>5218.8</v>
      </c>
      <c r="L53" s="49">
        <f>L54+L58</f>
        <v>-4761.1</v>
      </c>
      <c r="M53" s="49">
        <f>M54+M58</f>
        <v>-4761.1</v>
      </c>
      <c r="N53" s="48">
        <f>N54+N58</f>
        <v>83585.99999999999</v>
      </c>
      <c r="O53" s="48">
        <f>O54+O58</f>
        <v>74517.1</v>
      </c>
      <c r="P53" s="48">
        <f>P54+P58</f>
        <v>75453.8</v>
      </c>
    </row>
    <row r="54" spans="1:16" s="17" customFormat="1" ht="30.75" customHeight="1">
      <c r="A54" s="87" t="s">
        <v>49</v>
      </c>
      <c r="B54" s="36"/>
      <c r="C54" s="36"/>
      <c r="D54" s="36"/>
      <c r="E54" s="36"/>
      <c r="F54" s="36" t="e">
        <f>F55+F56</f>
        <v>#VALUE!</v>
      </c>
      <c r="G54" s="36"/>
      <c r="H54" s="36">
        <f>H55+H56</f>
        <v>67342.09999999999</v>
      </c>
      <c r="I54" s="36">
        <f>I55+I56</f>
        <v>68253.1</v>
      </c>
      <c r="J54" s="36">
        <f>J55+J56</f>
        <v>69189.8</v>
      </c>
      <c r="K54" s="61">
        <f>K55+K56</f>
        <v>5192.7</v>
      </c>
      <c r="L54" s="61">
        <f>L55+L56</f>
        <v>-4761.1</v>
      </c>
      <c r="M54" s="61">
        <f>M55+M56</f>
        <v>-4761.1</v>
      </c>
      <c r="N54" s="36">
        <f>N55+N56</f>
        <v>72534.79999999999</v>
      </c>
      <c r="O54" s="36">
        <f>O55+O56</f>
        <v>63492.00000000001</v>
      </c>
      <c r="P54" s="36">
        <f>P55+P56</f>
        <v>64428.700000000004</v>
      </c>
    </row>
    <row r="55" spans="1:16" s="17" customFormat="1" ht="54" customHeight="1">
      <c r="A55" s="88" t="s">
        <v>50</v>
      </c>
      <c r="B55" s="58" t="s">
        <v>51</v>
      </c>
      <c r="C55" s="58">
        <v>82</v>
      </c>
      <c r="D55" s="58">
        <v>85</v>
      </c>
      <c r="E55" s="58">
        <v>85</v>
      </c>
      <c r="F55" s="58">
        <v>85</v>
      </c>
      <c r="G55" s="58">
        <v>85</v>
      </c>
      <c r="H55" s="25">
        <v>66041.7</v>
      </c>
      <c r="I55" s="60">
        <v>67919.6</v>
      </c>
      <c r="J55" s="60">
        <v>68856.3</v>
      </c>
      <c r="K55" s="15">
        <f>-181.6+1265.3</f>
        <v>1083.7</v>
      </c>
      <c r="L55" s="59">
        <v>-4761.1</v>
      </c>
      <c r="M55" s="59">
        <v>-4761.1</v>
      </c>
      <c r="N55" s="25">
        <f>H55+K55</f>
        <v>67125.4</v>
      </c>
      <c r="O55" s="25">
        <f>I55+L55</f>
        <v>63158.50000000001</v>
      </c>
      <c r="P55" s="25">
        <f>J55+M55</f>
        <v>64095.200000000004</v>
      </c>
    </row>
    <row r="56" spans="1:17" s="17" customFormat="1" ht="48" customHeight="1">
      <c r="A56" s="50" t="s">
        <v>23</v>
      </c>
      <c r="B56" s="39" t="s">
        <v>13</v>
      </c>
      <c r="C56" s="39" t="s">
        <v>13</v>
      </c>
      <c r="D56" s="39" t="s">
        <v>13</v>
      </c>
      <c r="E56" s="39" t="s">
        <v>13</v>
      </c>
      <c r="F56" s="39" t="s">
        <v>13</v>
      </c>
      <c r="G56" s="39" t="s">
        <v>13</v>
      </c>
      <c r="H56" s="25">
        <v>1300.4</v>
      </c>
      <c r="I56" s="25">
        <v>333.5</v>
      </c>
      <c r="J56" s="25">
        <v>333.5</v>
      </c>
      <c r="K56" s="59">
        <v>4109</v>
      </c>
      <c r="L56" s="15"/>
      <c r="M56" s="15"/>
      <c r="N56" s="25">
        <f>H56+K56</f>
        <v>5409.4</v>
      </c>
      <c r="O56" s="25">
        <f>I56+L56</f>
        <v>333.5</v>
      </c>
      <c r="P56" s="25">
        <f>J56+M56</f>
        <v>333.5</v>
      </c>
      <c r="Q56" s="17">
        <f>-3326.2+1240.9+1265.3+1734.7+169</f>
        <v>1083.7000000000003</v>
      </c>
    </row>
    <row r="57" spans="1:17" s="17" customFormat="1" ht="48.75" customHeight="1">
      <c r="A57" s="35" t="s">
        <v>52</v>
      </c>
      <c r="B57" s="39" t="s">
        <v>13</v>
      </c>
      <c r="C57" s="39" t="s">
        <v>13</v>
      </c>
      <c r="D57" s="39" t="s">
        <v>13</v>
      </c>
      <c r="E57" s="39" t="s">
        <v>13</v>
      </c>
      <c r="F57" s="25">
        <v>0</v>
      </c>
      <c r="G57" s="25"/>
      <c r="H57" s="25">
        <v>0</v>
      </c>
      <c r="I57" s="25">
        <v>0</v>
      </c>
      <c r="J57" s="25">
        <v>0</v>
      </c>
      <c r="K57" s="15">
        <v>0</v>
      </c>
      <c r="L57" s="15">
        <v>0</v>
      </c>
      <c r="M57" s="15">
        <v>0</v>
      </c>
      <c r="N57" s="36">
        <v>11051.2</v>
      </c>
      <c r="O57" s="36">
        <v>11025.1</v>
      </c>
      <c r="P57" s="36">
        <v>11025.1</v>
      </c>
      <c r="Q57" s="89">
        <f>4109</f>
        <v>4109</v>
      </c>
    </row>
    <row r="58" spans="1:16" s="17" customFormat="1" ht="25.5" customHeight="1" hidden="1">
      <c r="A58" s="90" t="s">
        <v>53</v>
      </c>
      <c r="B58" s="36"/>
      <c r="C58" s="36"/>
      <c r="D58" s="36"/>
      <c r="E58" s="36"/>
      <c r="F58" s="91">
        <f>SUM(F59:F59)</f>
        <v>284</v>
      </c>
      <c r="G58" s="91"/>
      <c r="H58" s="91">
        <f>SUM(H59:H59)</f>
        <v>11025.1</v>
      </c>
      <c r="I58" s="91">
        <f>SUM(I59:I59)</f>
        <v>11025.1</v>
      </c>
      <c r="J58" s="91">
        <f>SUM(J59:J59)</f>
        <v>11025.1</v>
      </c>
      <c r="K58" s="61">
        <f>SUM(K59:K59)</f>
        <v>26.1</v>
      </c>
      <c r="L58" s="61">
        <f>SUM(L59:L59)</f>
        <v>0</v>
      </c>
      <c r="M58" s="61">
        <f>SUM(M59:M59)</f>
        <v>0</v>
      </c>
      <c r="N58" s="91">
        <f>SUM(N59:N59)</f>
        <v>11051.2</v>
      </c>
      <c r="O58" s="91">
        <f>SUM(O59:O59)</f>
        <v>11025.1</v>
      </c>
      <c r="P58" s="91">
        <f>SUM(P59:P59)</f>
        <v>11025.1</v>
      </c>
    </row>
    <row r="59" spans="1:16" s="17" customFormat="1" ht="73.5" customHeight="1">
      <c r="A59" s="88" t="s">
        <v>54</v>
      </c>
      <c r="B59" s="57" t="s">
        <v>22</v>
      </c>
      <c r="C59" s="57">
        <v>284</v>
      </c>
      <c r="D59" s="57">
        <v>284</v>
      </c>
      <c r="E59" s="57">
        <v>284</v>
      </c>
      <c r="F59" s="57">
        <v>284</v>
      </c>
      <c r="G59" s="57">
        <v>284</v>
      </c>
      <c r="H59" s="25">
        <f>9893.6+1131.5</f>
        <v>11025.1</v>
      </c>
      <c r="I59" s="25">
        <f>9893.6+1131.5</f>
        <v>11025.1</v>
      </c>
      <c r="J59" s="25">
        <f>9893.6+1131.5</f>
        <v>11025.1</v>
      </c>
      <c r="K59" s="15">
        <v>26.1</v>
      </c>
      <c r="L59" s="15">
        <v>0</v>
      </c>
      <c r="M59" s="15">
        <v>0</v>
      </c>
      <c r="N59" s="25">
        <f>H59+K59</f>
        <v>11051.2</v>
      </c>
      <c r="O59" s="25">
        <f>I59+L59</f>
        <v>11025.1</v>
      </c>
      <c r="P59" s="25">
        <f>J59+M59</f>
        <v>11025.1</v>
      </c>
    </row>
    <row r="60" spans="1:18" s="17" customFormat="1" ht="59.25" customHeight="1">
      <c r="A60" s="5"/>
      <c r="B60" s="6"/>
      <c r="C60" s="6"/>
      <c r="D60" s="6"/>
      <c r="E60" s="6"/>
      <c r="F60" s="5"/>
      <c r="G60" s="5"/>
      <c r="H60" s="5"/>
      <c r="I60" s="5"/>
      <c r="J60" s="5"/>
      <c r="K60" s="4"/>
      <c r="L60" s="4"/>
      <c r="M60" s="4"/>
      <c r="N60" s="1"/>
      <c r="O60" s="1"/>
      <c r="P60" s="1"/>
      <c r="Q60" s="17">
        <f>-920.9+947</f>
        <v>26.100000000000023</v>
      </c>
      <c r="R60" s="17" t="s">
        <v>55</v>
      </c>
    </row>
    <row r="61" spans="1:10" ht="12.75" customHeight="1">
      <c r="A61" s="5"/>
      <c r="B61" s="6"/>
      <c r="C61" s="6"/>
      <c r="D61" s="6"/>
      <c r="E61" s="6"/>
      <c r="F61" s="5"/>
      <c r="G61" s="5"/>
      <c r="H61" s="5"/>
      <c r="I61" s="5"/>
      <c r="J61" s="5"/>
    </row>
    <row r="62" spans="1:10" ht="12.75" customHeight="1">
      <c r="A62" s="5"/>
      <c r="B62" s="6"/>
      <c r="C62" s="6"/>
      <c r="D62" s="6"/>
      <c r="E62" s="6"/>
      <c r="F62" s="5"/>
      <c r="G62" s="5"/>
      <c r="H62" s="5"/>
      <c r="I62" s="5"/>
      <c r="J62" s="5"/>
    </row>
    <row r="63" spans="1:10" ht="12.75" customHeight="1">
      <c r="A63" s="5"/>
      <c r="B63" s="6"/>
      <c r="C63" s="6"/>
      <c r="D63" s="6"/>
      <c r="E63" s="6"/>
      <c r="F63" s="5"/>
      <c r="G63" s="5"/>
      <c r="H63" s="5"/>
      <c r="I63" s="5"/>
      <c r="J63" s="5"/>
    </row>
    <row r="64" spans="1:10" ht="12.75" customHeight="1">
      <c r="A64" s="5"/>
      <c r="B64" s="6"/>
      <c r="C64" s="6"/>
      <c r="D64" s="6"/>
      <c r="E64" s="6"/>
      <c r="F64" s="5"/>
      <c r="G64" s="5"/>
      <c r="H64" s="5"/>
      <c r="I64" s="5"/>
      <c r="J64" s="5"/>
    </row>
    <row r="65" spans="1:10" ht="12.75" customHeight="1">
      <c r="A65" s="5"/>
      <c r="B65" s="6"/>
      <c r="C65" s="6"/>
      <c r="D65" s="6"/>
      <c r="E65" s="6"/>
      <c r="F65" s="5"/>
      <c r="G65" s="5"/>
      <c r="H65" s="5"/>
      <c r="I65" s="5"/>
      <c r="J65" s="5"/>
    </row>
    <row r="66" spans="1:10" ht="12.75" customHeight="1">
      <c r="A66" s="5"/>
      <c r="B66" s="6"/>
      <c r="C66" s="6"/>
      <c r="D66" s="6"/>
      <c r="E66" s="6"/>
      <c r="F66" s="5"/>
      <c r="G66" s="5"/>
      <c r="H66" s="5"/>
      <c r="I66" s="5"/>
      <c r="J66" s="5"/>
    </row>
    <row r="67" spans="1:10" ht="12.75" customHeight="1">
      <c r="A67" s="5"/>
      <c r="B67" s="6"/>
      <c r="C67" s="6"/>
      <c r="D67" s="6"/>
      <c r="E67" s="6"/>
      <c r="F67" s="5"/>
      <c r="G67" s="5"/>
      <c r="H67" s="5"/>
      <c r="I67" s="5"/>
      <c r="J67" s="5"/>
    </row>
    <row r="68" spans="1:10" ht="12.75" customHeight="1">
      <c r="A68" s="5"/>
      <c r="B68" s="6"/>
      <c r="C68" s="6"/>
      <c r="D68" s="6"/>
      <c r="E68" s="6"/>
      <c r="F68" s="5"/>
      <c r="G68" s="5"/>
      <c r="H68" s="5"/>
      <c r="I68" s="5"/>
      <c r="J68" s="5"/>
    </row>
    <row r="69" spans="1:10" ht="12.75" customHeight="1">
      <c r="A69" s="5"/>
      <c r="B69" s="6"/>
      <c r="C69" s="6"/>
      <c r="D69" s="6"/>
      <c r="E69" s="6"/>
      <c r="F69" s="5"/>
      <c r="G69" s="5"/>
      <c r="H69" s="5"/>
      <c r="I69" s="5"/>
      <c r="J69" s="5"/>
    </row>
    <row r="70" spans="1:10" ht="12.75" customHeight="1">
      <c r="A70" s="5"/>
      <c r="B70" s="6"/>
      <c r="C70" s="6"/>
      <c r="D70" s="6"/>
      <c r="E70" s="6"/>
      <c r="F70" s="5"/>
      <c r="G70" s="5"/>
      <c r="H70" s="5"/>
      <c r="I70" s="5"/>
      <c r="J70" s="5"/>
    </row>
    <row r="71" spans="1:10" ht="12.75" customHeight="1">
      <c r="A71" s="5"/>
      <c r="B71" s="6"/>
      <c r="C71" s="6"/>
      <c r="D71" s="6"/>
      <c r="E71" s="6"/>
      <c r="F71" s="5"/>
      <c r="G71" s="5"/>
      <c r="H71" s="5"/>
      <c r="I71" s="5"/>
      <c r="J71" s="5"/>
    </row>
    <row r="72" spans="1:10" ht="12.75" customHeight="1">
      <c r="A72" s="5"/>
      <c r="B72" s="6"/>
      <c r="C72" s="6"/>
      <c r="D72" s="6"/>
      <c r="E72" s="6"/>
      <c r="F72" s="5"/>
      <c r="G72" s="5"/>
      <c r="H72" s="5"/>
      <c r="I72" s="5"/>
      <c r="J72" s="5"/>
    </row>
    <row r="73" spans="1:10" ht="12.75" customHeight="1">
      <c r="A73" s="5"/>
      <c r="B73" s="6"/>
      <c r="C73" s="6"/>
      <c r="D73" s="6"/>
      <c r="E73" s="6"/>
      <c r="F73" s="5"/>
      <c r="G73" s="5"/>
      <c r="H73" s="5"/>
      <c r="I73" s="5"/>
      <c r="J73" s="5"/>
    </row>
    <row r="74" spans="1:10" ht="12.75" customHeight="1">
      <c r="A74" s="5"/>
      <c r="B74" s="6"/>
      <c r="C74" s="6"/>
      <c r="D74" s="6"/>
      <c r="E74" s="6"/>
      <c r="F74" s="5"/>
      <c r="G74" s="5"/>
      <c r="H74" s="5"/>
      <c r="I74" s="5"/>
      <c r="J74" s="5"/>
    </row>
    <row r="75" spans="1:10" ht="12.75" customHeight="1">
      <c r="A75" s="5"/>
      <c r="B75" s="6"/>
      <c r="C75" s="6"/>
      <c r="D75" s="6"/>
      <c r="E75" s="6"/>
      <c r="F75" s="5"/>
      <c r="G75" s="5"/>
      <c r="H75" s="5"/>
      <c r="I75" s="5"/>
      <c r="J75" s="5"/>
    </row>
    <row r="76" spans="1:10" ht="12.75" customHeight="1">
      <c r="A76" s="5"/>
      <c r="B76" s="6"/>
      <c r="C76" s="6"/>
      <c r="D76" s="6"/>
      <c r="E76" s="6"/>
      <c r="F76" s="5"/>
      <c r="G76" s="5"/>
      <c r="H76" s="5"/>
      <c r="I76" s="5"/>
      <c r="J76" s="5"/>
    </row>
    <row r="77" spans="1:10" ht="12.75" customHeight="1">
      <c r="A77" s="5"/>
      <c r="B77" s="6"/>
      <c r="C77" s="6"/>
      <c r="D77" s="6"/>
      <c r="E77" s="6"/>
      <c r="F77" s="5"/>
      <c r="G77" s="5"/>
      <c r="H77" s="5"/>
      <c r="I77" s="5"/>
      <c r="J77" s="5"/>
    </row>
    <row r="78" spans="1:10" ht="12.75" customHeight="1">
      <c r="A78" s="5"/>
      <c r="B78" s="6"/>
      <c r="C78" s="6"/>
      <c r="D78" s="6"/>
      <c r="E78" s="6"/>
      <c r="F78" s="5"/>
      <c r="G78" s="5"/>
      <c r="H78" s="5"/>
      <c r="I78" s="5"/>
      <c r="J78" s="5"/>
    </row>
    <row r="79" spans="1:10" ht="12.75" customHeight="1">
      <c r="A79" s="5"/>
      <c r="B79" s="6"/>
      <c r="C79" s="6"/>
      <c r="D79" s="6"/>
      <c r="E79" s="6"/>
      <c r="F79" s="5"/>
      <c r="G79" s="5"/>
      <c r="H79" s="5"/>
      <c r="I79" s="5"/>
      <c r="J79" s="5"/>
    </row>
    <row r="80" spans="1:10" ht="12.75" customHeight="1">
      <c r="A80" s="5"/>
      <c r="B80" s="6"/>
      <c r="C80" s="6"/>
      <c r="D80" s="6"/>
      <c r="E80" s="6"/>
      <c r="F80" s="5"/>
      <c r="G80" s="5"/>
      <c r="H80" s="5"/>
      <c r="I80" s="5"/>
      <c r="J80" s="5"/>
    </row>
    <row r="81" spans="1:10" ht="12.75" customHeight="1">
      <c r="A81" s="5"/>
      <c r="B81" s="6"/>
      <c r="C81" s="6"/>
      <c r="D81" s="6"/>
      <c r="E81" s="6"/>
      <c r="F81" s="5"/>
      <c r="G81" s="5"/>
      <c r="H81" s="5"/>
      <c r="I81" s="5"/>
      <c r="J81" s="5"/>
    </row>
    <row r="82" spans="1:10" ht="12.75" customHeight="1">
      <c r="A82" s="5"/>
      <c r="B82" s="6"/>
      <c r="C82" s="6"/>
      <c r="D82" s="6"/>
      <c r="E82" s="6"/>
      <c r="F82" s="5"/>
      <c r="G82" s="5"/>
      <c r="H82" s="5"/>
      <c r="I82" s="5"/>
      <c r="J82" s="5"/>
    </row>
    <row r="83" spans="1:10" ht="12.75" customHeight="1">
      <c r="A83" s="5"/>
      <c r="B83" s="6"/>
      <c r="C83" s="6"/>
      <c r="D83" s="6"/>
      <c r="E83" s="6"/>
      <c r="F83" s="5"/>
      <c r="G83" s="5"/>
      <c r="H83" s="5"/>
      <c r="I83" s="5"/>
      <c r="J83" s="5"/>
    </row>
    <row r="84" spans="1:10" ht="12.75" customHeight="1">
      <c r="A84" s="5"/>
      <c r="B84" s="6"/>
      <c r="C84" s="6"/>
      <c r="D84" s="6"/>
      <c r="E84" s="6"/>
      <c r="F84" s="5"/>
      <c r="G84" s="5"/>
      <c r="H84" s="5"/>
      <c r="I84" s="5"/>
      <c r="J84" s="5"/>
    </row>
    <row r="85" spans="1:10" ht="12.75" customHeight="1">
      <c r="A85" s="5"/>
      <c r="B85" s="6"/>
      <c r="C85" s="6"/>
      <c r="D85" s="6"/>
      <c r="E85" s="6"/>
      <c r="F85" s="5"/>
      <c r="G85" s="5"/>
      <c r="H85" s="5"/>
      <c r="I85" s="5"/>
      <c r="J85" s="5"/>
    </row>
    <row r="86" spans="1:10" ht="12.75" customHeight="1">
      <c r="A86" s="5"/>
      <c r="B86" s="6"/>
      <c r="C86" s="6"/>
      <c r="D86" s="6"/>
      <c r="E86" s="6"/>
      <c r="F86" s="5"/>
      <c r="G86" s="5"/>
      <c r="H86" s="5"/>
      <c r="I86" s="5"/>
      <c r="J86" s="5"/>
    </row>
    <row r="87" spans="1:10" ht="12.75" customHeight="1">
      <c r="A87" s="5"/>
      <c r="B87" s="6"/>
      <c r="C87" s="6"/>
      <c r="D87" s="6"/>
      <c r="E87" s="6"/>
      <c r="F87" s="5"/>
      <c r="G87" s="5"/>
      <c r="H87" s="5"/>
      <c r="I87" s="5"/>
      <c r="J87" s="5"/>
    </row>
  </sheetData>
  <sheetProtection selectLockedCells="1" selectUnlockedCells="1"/>
  <mergeCells count="32">
    <mergeCell ref="N1:P1"/>
    <mergeCell ref="N2:P5"/>
    <mergeCell ref="A3:J3"/>
    <mergeCell ref="A4:J4"/>
    <mergeCell ref="A7:P7"/>
    <mergeCell ref="A8:A9"/>
    <mergeCell ref="B8:B9"/>
    <mergeCell ref="C8:G8"/>
    <mergeCell ref="H8:J8"/>
    <mergeCell ref="K8:M8"/>
    <mergeCell ref="N8:P8"/>
    <mergeCell ref="A27:A33"/>
    <mergeCell ref="B27:B28"/>
    <mergeCell ref="C27:C28"/>
    <mergeCell ref="D27:D28"/>
    <mergeCell ref="E27:E28"/>
    <mergeCell ref="F27:F33"/>
    <mergeCell ref="H27:H28"/>
    <mergeCell ref="I27:I33"/>
    <mergeCell ref="J27:J33"/>
    <mergeCell ref="K27:K28"/>
    <mergeCell ref="L27:L33"/>
    <mergeCell ref="M27:M33"/>
    <mergeCell ref="O27:O33"/>
    <mergeCell ref="P27:P33"/>
    <mergeCell ref="B29:E33"/>
    <mergeCell ref="H29:H33"/>
    <mergeCell ref="K29:K33"/>
    <mergeCell ref="B37:B38"/>
    <mergeCell ref="C37:C38"/>
    <mergeCell ref="D37:D38"/>
    <mergeCell ref="E37:E38"/>
  </mergeCells>
  <printOptions/>
  <pageMargins left="0.2361111111111111" right="0.2361111111111111" top="0.5118055555555555" bottom="0.35416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9" zoomScaleNormal="139" zoomScaleSheetLayoutView="148"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 Vorobjeva</cp:lastModifiedBy>
  <cp:lastPrinted>2013-08-22T07:40:38Z</cp:lastPrinted>
  <dcterms:created xsi:type="dcterms:W3CDTF">2011-03-10T11:02:41Z</dcterms:created>
  <dcterms:modified xsi:type="dcterms:W3CDTF">2013-09-05T05:50:10Z</dcterms:modified>
  <cp:category/>
  <cp:version/>
  <cp:contentType/>
  <cp:contentStatus/>
  <cp:revision>17</cp:revision>
</cp:coreProperties>
</file>