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<sst xmlns="http://schemas.openxmlformats.org/spreadsheetml/2006/main" count="203" uniqueCount="167">
  <si>
    <t xml:space="preserve">«2011-2012 вояс вылӧ аварийнӧй оланін фондысь гражданаӧс мӧдлаӧ овмӧдӧм кузя республиканскӧй адреснӧй уджтас йылысь» </t>
  </si>
  <si>
    <t xml:space="preserve">  Коми Республикаса Веськӧдлан котырлӧн   2011 во лӧддза-номъя тӧлысь 8 лунся 255 №-а шуӧмӧ пыртӧм вежсьӧмъяс дорӧ 2 СОДТӦД                   </t>
  </si>
  <si>
    <t xml:space="preserve">«2011-2012 вояс вылӧ «Аварийнӧй оланін фондысь </t>
  </si>
  <si>
    <t xml:space="preserve">гражданаӧс мӧдлаӧ овмӧдӧм» республиканскӧй адреснӧй уджтас дорӧ  </t>
  </si>
  <si>
    <t>1 СОДТӦД</t>
  </si>
  <si>
    <t xml:space="preserve">Мӧдлаӧ овмӧданног серти уна патераа керка лыддьöг, </t>
  </si>
  <si>
    <t xml:space="preserve">кутшӧмъяс серти артыштӧма сетны аварийнӧй оланін фондысь гражданаӧс мӧдлаӧ овмӧдӧм вылӧ сьӧмӧн отсӧг </t>
  </si>
  <si>
    <t>д/в №</t>
  </si>
  <si>
    <t xml:space="preserve">Уна патераа керкалöн инпас </t>
  </si>
  <si>
    <t>Овмӧдан площадь</t>
  </si>
  <si>
    <t>Уна патераа керкаяс стрӧитӧм</t>
  </si>
  <si>
    <t>Стрӧитчысьяслысь олан жыръяс ньӧбӧм</t>
  </si>
  <si>
    <t>Йӧзлысь, кодъяс оз лоны стрӧитчысьясӧн, олан жыръяс ньӧбӧм</t>
  </si>
  <si>
    <t>Ас киын кутысьяслысь олан жыръяс ньӧбӧм</t>
  </si>
  <si>
    <t>Дон, ставнас</t>
  </si>
  <si>
    <t>Сьӧм сетан содтӧд источникъяс</t>
  </si>
  <si>
    <t xml:space="preserve">1 кв. м нормативнӧй дон </t>
  </si>
  <si>
    <t>1 кв.м нормативнӧй донысь ¾ мында</t>
  </si>
  <si>
    <t xml:space="preserve">
</t>
  </si>
  <si>
    <t>Ставнас</t>
  </si>
  <si>
    <t xml:space="preserve">Аспом эмбур, сы лыдын    </t>
  </si>
  <si>
    <t>Плӧщадь</t>
  </si>
  <si>
    <t>Дон</t>
  </si>
  <si>
    <t xml:space="preserve">1 кв.м удельнӧй дон </t>
  </si>
  <si>
    <t>Удельнӧй дон 1 кв.м</t>
  </si>
  <si>
    <t xml:space="preserve">
</t>
  </si>
  <si>
    <t xml:space="preserve">
</t>
  </si>
  <si>
    <t>кв. м</t>
  </si>
  <si>
    <t>шайт</t>
  </si>
  <si>
    <t>Коми Республикаын ставнас</t>
  </si>
  <si>
    <t xml:space="preserve">"Сосногорск" кар овмӧдчӧминлӧн муниципальнӧй  юкӧн </t>
  </si>
  <si>
    <t>Ставыс:</t>
  </si>
  <si>
    <t>1.</t>
  </si>
  <si>
    <t>Сосногорск к., Лунвыв уличкост,18 к.</t>
  </si>
  <si>
    <t>2.</t>
  </si>
  <si>
    <t>Сосногорск к., Лунвыв уличкост,30 к.</t>
  </si>
  <si>
    <t>3.</t>
  </si>
  <si>
    <t>Сосногорск к., Кориза Рудник, 47к.</t>
  </si>
  <si>
    <t>"Сыктывкар" кар кытшса муницпальнӧй юкӧн</t>
  </si>
  <si>
    <t>4.</t>
  </si>
  <si>
    <t>Сыктывкар,  Невельса  28-ӧд дивизия ул., 47 к.</t>
  </si>
  <si>
    <t>5.</t>
  </si>
  <si>
    <t>Сыктывкар,  Невельса  28-ӧд дивизия ул., 53 к.</t>
  </si>
  <si>
    <t>6.</t>
  </si>
  <si>
    <t>Сыктывкар,  Невельса  28-ӧд дивизия ул., 65 к.</t>
  </si>
  <si>
    <t>7.</t>
  </si>
  <si>
    <t>Сыктывкар, Юхнин ул., 17 к.</t>
  </si>
  <si>
    <t xml:space="preserve"> "Усинск" кар кытшса муницпальнӧй юкӧн</t>
  </si>
  <si>
    <t>8.</t>
  </si>
  <si>
    <t>Парма ккп, Аэродром ул., 3 к.</t>
  </si>
  <si>
    <t>9.</t>
  </si>
  <si>
    <t>Парма ккп, Парма ул., 2 а к.</t>
  </si>
  <si>
    <t>10.</t>
  </si>
  <si>
    <t>Парма ккп, Парма ул., 2 б к.</t>
  </si>
  <si>
    <t>11.</t>
  </si>
  <si>
    <t>Парма ккп, Парма ул., 4а к.</t>
  </si>
  <si>
    <t>"Ухта" кар кытшса муницпальнӧй юкӧн</t>
  </si>
  <si>
    <t>12.</t>
  </si>
  <si>
    <t>Ухта к., Губкин ул., 2 к.</t>
  </si>
  <si>
    <t>13.</t>
  </si>
  <si>
    <t>Ухта к., Губкин ул., 4 к.</t>
  </si>
  <si>
    <t>14.</t>
  </si>
  <si>
    <t>Ухта к., Губкин ул., 6 к.</t>
  </si>
  <si>
    <t>15.</t>
  </si>
  <si>
    <t>Шудаяг ккп, Тимирязев ул., 13 к.</t>
  </si>
  <si>
    <t>16.</t>
  </si>
  <si>
    <t>Ярега ккп, Лермонтов ул., 12 к.</t>
  </si>
  <si>
    <t>17.</t>
  </si>
  <si>
    <t>Ярега ккп, Лермонтов ул., 14 к.</t>
  </si>
  <si>
    <t>18.</t>
  </si>
  <si>
    <t>Ярега ккп, Октябр ул., 1 к.</t>
  </si>
  <si>
    <t>19.</t>
  </si>
  <si>
    <t>Ярега ккп, Октябр ул., 15 к.</t>
  </si>
  <si>
    <t>20.</t>
  </si>
  <si>
    <t>Ярега ккп, Сӧветскӧй ул., 6 к.</t>
  </si>
  <si>
    <t>21.</t>
  </si>
  <si>
    <t>Ярега ккп, Шахта ул., 10 к.</t>
  </si>
  <si>
    <t xml:space="preserve">"Изьва" муниципальнӧй  районса муниципальнӧй  юкӧн </t>
  </si>
  <si>
    <t>Ставнас:</t>
  </si>
  <si>
    <t>22.</t>
  </si>
  <si>
    <t>Щельяюр скп., Гагарин ул., 41 к.</t>
  </si>
  <si>
    <t xml:space="preserve">"Княжпогост" муниципальнӧй  районса муниципальнӧй  юкӧн </t>
  </si>
  <si>
    <t>23.</t>
  </si>
  <si>
    <t>Емва к., Октябрлы 60 во ул., 49 к.</t>
  </si>
  <si>
    <t>24.</t>
  </si>
  <si>
    <t>Емва к., Октябрлы 60 во ул., 51 к.</t>
  </si>
  <si>
    <t>25.</t>
  </si>
  <si>
    <t>Емва к., Дзержинский ул., 57 к.</t>
  </si>
  <si>
    <t>26.</t>
  </si>
  <si>
    <t>Емва к., Туйвыв ул., 24 к.</t>
  </si>
  <si>
    <t>27.</t>
  </si>
  <si>
    <t>Емва к., Калинин ул., 11 к.</t>
  </si>
  <si>
    <t>28.</t>
  </si>
  <si>
    <t>Емва к., Калинин ул., 13 к.</t>
  </si>
  <si>
    <t>29.</t>
  </si>
  <si>
    <t>Емва к., Пионер ул., 14 к.</t>
  </si>
  <si>
    <t>30.</t>
  </si>
  <si>
    <t>Тракт п, Нитшка ул.,18 к.</t>
  </si>
  <si>
    <t>31.</t>
  </si>
  <si>
    <t>Тракт скп, Вокзалдор ул., 1 к.</t>
  </si>
  <si>
    <t xml:space="preserve">"Койгорт" муниципальнӧй  районса муниципальнӧй  юкӧн </t>
  </si>
  <si>
    <t>32.</t>
  </si>
  <si>
    <t>Подз скп,  Вӧр ул., 37 к.</t>
  </si>
  <si>
    <t xml:space="preserve">  "Печора" муниципальнӧй  районса муниципальнӧй  юкӧн </t>
  </si>
  <si>
    <t>33.</t>
  </si>
  <si>
    <t>Печора к., Ленин ул., 2 к.</t>
  </si>
  <si>
    <t>34.</t>
  </si>
  <si>
    <t>Печора к., Ленинградскӧй ул., 5 к.</t>
  </si>
  <si>
    <t>35.</t>
  </si>
  <si>
    <t>Печора к., МК-53 ул., 6 к.</t>
  </si>
  <si>
    <t>36.</t>
  </si>
  <si>
    <t>Печора к., Островский ул., 13 к.</t>
  </si>
  <si>
    <t>37.</t>
  </si>
  <si>
    <t>Печора к., Юдор ул., 6 к.</t>
  </si>
  <si>
    <t xml:space="preserve">"Луздор" муниципальнӧй  районса муниципальнӧй  юкӧн </t>
  </si>
  <si>
    <t>38.</t>
  </si>
  <si>
    <t>Летка с., Поска ул., 5 к.</t>
  </si>
  <si>
    <t>39.</t>
  </si>
  <si>
    <t>Летка с., Школадор ул., 1 к.</t>
  </si>
  <si>
    <t>40.</t>
  </si>
  <si>
    <t>Абъячой с., Октябр ул., 33 к.</t>
  </si>
  <si>
    <t>41.</t>
  </si>
  <si>
    <t>Спаспоруб с., Первомай ул., 4 к.</t>
  </si>
  <si>
    <t xml:space="preserve">"Сыктывдін" муниципальнӧй  районса муниципальнӧй  юкӧн </t>
  </si>
  <si>
    <t>42.</t>
  </si>
  <si>
    <t>Выльгорт с., Мичурин ул., 18 к.</t>
  </si>
  <si>
    <t>43.</t>
  </si>
  <si>
    <t>Зеленеч с., Берегвыв ул., 7 к.</t>
  </si>
  <si>
    <t xml:space="preserve">"Сыктыв" муниципальнӧй  районса муниципальнӧй  юкӧн </t>
  </si>
  <si>
    <t>44.</t>
  </si>
  <si>
    <t>Первомайский скп, Берегвыв ул., 11 к.</t>
  </si>
  <si>
    <t>45.</t>
  </si>
  <si>
    <t>Первомайский скп, Шӧр ул., 16 к.</t>
  </si>
  <si>
    <t xml:space="preserve">"Мылдін" муниципальнӧй  районса муниципальнӧй  юкӧн </t>
  </si>
  <si>
    <t>46.</t>
  </si>
  <si>
    <t>Улыс Омра скп, Мир ул., 16 к.</t>
  </si>
  <si>
    <t>47.</t>
  </si>
  <si>
    <t>Улыс Омра скп, Бужӧд ул., 3 к.</t>
  </si>
  <si>
    <t>48.</t>
  </si>
  <si>
    <t>Улыс Омра скп, Школадор ул., 1 к.</t>
  </si>
  <si>
    <t>49.</t>
  </si>
  <si>
    <t>Мылдін ккп, Воднӧй ул., 6 к.</t>
  </si>
  <si>
    <t>50.</t>
  </si>
  <si>
    <t>Мылдін ккп, Ӧзын ул., 13в к.</t>
  </si>
  <si>
    <t>51.</t>
  </si>
  <si>
    <t>Мылдін ккп, Ӧзын ул., 16 б к.</t>
  </si>
  <si>
    <t>52.</t>
  </si>
  <si>
    <t>Мылдін ккп, Ӧзын ул., 20а к.</t>
  </si>
  <si>
    <t>53.</t>
  </si>
  <si>
    <t>Мылдін ккп,  Путейскӧй ул., 4а к.</t>
  </si>
  <si>
    <t xml:space="preserve">"Удора" муниципальнӧй  районса муниципальнӧй  юкӧн </t>
  </si>
  <si>
    <t>54.</t>
  </si>
  <si>
    <t>Ыджыдъяг скп, Юсай ул., 13 к.</t>
  </si>
  <si>
    <t>55.</t>
  </si>
  <si>
    <t>Ыджыдъяг скп, Вӧр ул., 3 к.</t>
  </si>
  <si>
    <t>56.</t>
  </si>
  <si>
    <t>Ыджыдъяг скп, Тыдор ул., 16 к.</t>
  </si>
  <si>
    <t>57.</t>
  </si>
  <si>
    <t>Ыджыдъяг скп, Тыдор ул., 6 к.</t>
  </si>
  <si>
    <t xml:space="preserve"> "Емдін" муниципальнӧй  районса муниципальнӧй  юкӧн </t>
  </si>
  <si>
    <t>58.</t>
  </si>
  <si>
    <t>Микунь к., Вӧр ул., 8 к.</t>
  </si>
  <si>
    <t>59.</t>
  </si>
  <si>
    <t>Микунь к., Мечников ул., 58 к.</t>
  </si>
  <si>
    <t>60.</t>
  </si>
  <si>
    <t>Микунь к., Лыа ул., 22 к.</t>
  </si>
  <si>
    <t xml:space="preserve">            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</si>
</sst>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horizontal="center" textRotation="90" wrapText="1"/>
    </xf>
    <xf numFmtId="166" fontId="3" fillId="0" borderId="0" xfId="0" applyNumberFormat="1" applyFont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/>
    </xf>
    <xf numFmtId="166" fontId="5" fillId="0" borderId="0" xfId="0" applyNumberFormat="1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06"/>
  <sheetViews>
    <sheetView tabSelected="1" zoomScale="90" zoomScaleNormal="90" workbookViewId="0" topLeftCell="C1">
      <selection activeCell="B49" sqref="B49"/>
    </sheetView>
  </sheetViews>
  <sheetFormatPr defaultColWidth="9.140625" defaultRowHeight="13.5" customHeight="1"/>
  <cols>
    <col min="1" max="1" width="4.8515625" style="1" customWidth="1"/>
    <col min="2" max="2" width="35.7109375" style="2" customWidth="1"/>
    <col min="3" max="3" width="10.421875" style="3" customWidth="1"/>
    <col min="4" max="4" width="9.140625" style="3" customWidth="1"/>
    <col min="5" max="5" width="10.28125" style="3" customWidth="1"/>
    <col min="6" max="6" width="15.57421875" style="3" customWidth="1"/>
    <col min="7" max="7" width="10.57421875" style="3" customWidth="1"/>
    <col min="8" max="8" width="8.8515625" style="3" customWidth="1"/>
    <col min="9" max="9" width="13.57421875" style="3" customWidth="1"/>
    <col min="10" max="10" width="11.140625" style="3" customWidth="1"/>
    <col min="11" max="11" width="10.140625" style="3" customWidth="1"/>
    <col min="12" max="12" width="14.28125" style="3" customWidth="1"/>
    <col min="13" max="13" width="10.8515625" style="3" customWidth="1"/>
    <col min="14" max="14" width="7.421875" style="3" customWidth="1"/>
    <col min="15" max="15" width="7.140625" style="3" customWidth="1"/>
    <col min="16" max="16" width="6.57421875" style="3" customWidth="1"/>
    <col min="17" max="17" width="15.7109375" style="3" customWidth="1"/>
    <col min="18" max="18" width="7.28125" style="3" customWidth="1"/>
    <col min="19" max="19" width="10.7109375" style="3" customWidth="1"/>
    <col min="20" max="20" width="9.8515625" style="3" customWidth="1"/>
    <col min="21" max="21" width="0" style="1" hidden="1" customWidth="1"/>
    <col min="22" max="16384" width="9.140625" style="1" customWidth="1"/>
  </cols>
  <sheetData>
    <row r="1" ht="13.5"/>
    <row r="2" spans="14:20" ht="40.5" customHeight="1">
      <c r="N2" s="4"/>
      <c r="O2" s="4"/>
      <c r="P2" s="4"/>
      <c r="Q2" s="5" t="s">
        <v>0</v>
      </c>
      <c r="R2" s="5"/>
      <c r="S2" s="5"/>
      <c r="T2" s="5"/>
    </row>
    <row r="3" spans="14:20" ht="26.25" customHeight="1">
      <c r="N3" s="5" t="s">
        <v>1</v>
      </c>
      <c r="O3" s="5"/>
      <c r="P3" s="5"/>
      <c r="Q3" s="5"/>
      <c r="R3" s="5"/>
      <c r="S3" s="5"/>
      <c r="T3" s="5"/>
    </row>
    <row r="4" spans="14:20" ht="15" customHeight="1">
      <c r="N4" s="4"/>
      <c r="O4" s="5" t="s">
        <v>2</v>
      </c>
      <c r="P4" s="5"/>
      <c r="Q4" s="5"/>
      <c r="R4" s="5"/>
      <c r="S4" s="5"/>
      <c r="T4" s="5"/>
    </row>
    <row r="5" spans="14:20" ht="15" customHeight="1">
      <c r="N5" s="4"/>
      <c r="O5" s="5" t="s">
        <v>3</v>
      </c>
      <c r="P5" s="5"/>
      <c r="Q5" s="5"/>
      <c r="R5" s="5"/>
      <c r="S5" s="5"/>
      <c r="T5" s="5"/>
    </row>
    <row r="6" spans="14:20" ht="13.5" customHeight="1">
      <c r="N6" s="5" t="s">
        <v>4</v>
      </c>
      <c r="O6" s="5"/>
      <c r="P6" s="5"/>
      <c r="Q6" s="5"/>
      <c r="R6" s="5"/>
      <c r="S6" s="5"/>
      <c r="T6" s="5"/>
    </row>
    <row r="7" spans="15:20" ht="13.5" customHeight="1">
      <c r="O7" s="6"/>
      <c r="P7" s="6"/>
      <c r="Q7" s="6"/>
      <c r="R7" s="6"/>
      <c r="S7" s="6"/>
      <c r="T7" s="6"/>
    </row>
    <row r="8" spans="1:20" ht="13.5" customHeight="1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3.5"/>
    <row r="11" spans="1:21" s="12" customFormat="1" ht="42" customHeight="1">
      <c r="A11" s="8" t="s">
        <v>7</v>
      </c>
      <c r="B11" s="9" t="s">
        <v>8</v>
      </c>
      <c r="C11" s="8" t="s">
        <v>9</v>
      </c>
      <c r="D11" s="8"/>
      <c r="E11" s="8" t="s">
        <v>10</v>
      </c>
      <c r="F11" s="8"/>
      <c r="G11" s="8"/>
      <c r="H11" s="9" t="s">
        <v>11</v>
      </c>
      <c r="I11" s="9"/>
      <c r="J11" s="9"/>
      <c r="K11" s="9" t="s">
        <v>12</v>
      </c>
      <c r="L11" s="9"/>
      <c r="M11" s="9"/>
      <c r="N11" s="9" t="s">
        <v>13</v>
      </c>
      <c r="O11" s="9"/>
      <c r="P11" s="9"/>
      <c r="Q11" s="10" t="s">
        <v>14</v>
      </c>
      <c r="R11" s="11" t="s">
        <v>15</v>
      </c>
      <c r="S11" s="10" t="s">
        <v>16</v>
      </c>
      <c r="T11" s="10" t="s">
        <v>17</v>
      </c>
      <c r="U11" s="12" t="s">
        <v>18</v>
      </c>
    </row>
    <row r="12" spans="1:20" s="12" customFormat="1" ht="1.5" customHeight="1">
      <c r="A12" s="8"/>
      <c r="B12" s="9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10"/>
      <c r="R12" s="11"/>
      <c r="S12" s="10"/>
      <c r="T12" s="10"/>
    </row>
    <row r="13" spans="1:21" s="12" customFormat="1" ht="105">
      <c r="A13" s="8"/>
      <c r="B13" s="9"/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23</v>
      </c>
      <c r="H13" s="10" t="s">
        <v>21</v>
      </c>
      <c r="I13" s="10" t="s">
        <v>22</v>
      </c>
      <c r="J13" s="10" t="s">
        <v>23</v>
      </c>
      <c r="K13" s="10" t="s">
        <v>21</v>
      </c>
      <c r="L13" s="10" t="s">
        <v>22</v>
      </c>
      <c r="M13" s="10" t="s">
        <v>24</v>
      </c>
      <c r="N13" s="10" t="s">
        <v>21</v>
      </c>
      <c r="O13" s="10" t="s">
        <v>22</v>
      </c>
      <c r="P13" s="10" t="s">
        <v>24</v>
      </c>
      <c r="Q13" s="10"/>
      <c r="R13" s="11"/>
      <c r="S13" s="10"/>
      <c r="T13" s="10"/>
      <c r="U13" s="12" t="s">
        <v>25</v>
      </c>
    </row>
    <row r="14" spans="1:21" s="12" customFormat="1" ht="26.2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0"/>
      <c r="T14" s="10"/>
      <c r="U14" s="12" t="s">
        <v>26</v>
      </c>
    </row>
    <row r="15" spans="1:20" s="16" customFormat="1" ht="15" customHeight="1">
      <c r="A15" s="13"/>
      <c r="B15" s="14"/>
      <c r="C15" s="15" t="s">
        <v>27</v>
      </c>
      <c r="D15" s="15" t="s">
        <v>27</v>
      </c>
      <c r="E15" s="15" t="s">
        <v>27</v>
      </c>
      <c r="F15" s="15" t="s">
        <v>28</v>
      </c>
      <c r="G15" s="15" t="s">
        <v>28</v>
      </c>
      <c r="H15" s="15" t="s">
        <v>27</v>
      </c>
      <c r="I15" s="15" t="s">
        <v>28</v>
      </c>
      <c r="J15" s="15" t="s">
        <v>28</v>
      </c>
      <c r="K15" s="15" t="s">
        <v>27</v>
      </c>
      <c r="L15" s="15" t="s">
        <v>28</v>
      </c>
      <c r="M15" s="15" t="s">
        <v>28</v>
      </c>
      <c r="N15" s="15" t="s">
        <v>27</v>
      </c>
      <c r="O15" s="15" t="s">
        <v>28</v>
      </c>
      <c r="P15" s="15" t="s">
        <v>28</v>
      </c>
      <c r="Q15" s="15" t="s">
        <v>28</v>
      </c>
      <c r="R15" s="15" t="s">
        <v>28</v>
      </c>
      <c r="S15" s="15" t="s">
        <v>28</v>
      </c>
      <c r="T15" s="15" t="s">
        <v>28</v>
      </c>
    </row>
    <row r="16" spans="1:20" s="17" customFormat="1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</row>
    <row r="17" spans="1:20" s="20" customFormat="1" ht="21" customHeight="1">
      <c r="A17" s="18" t="s">
        <v>29</v>
      </c>
      <c r="B17" s="18"/>
      <c r="C17" s="19">
        <f>C19+C24+C30+C36+C48+C51+C62+C65+C72+C78+C82+C86+C96+C102</f>
        <v>12278.550000000001</v>
      </c>
      <c r="D17" s="19">
        <f>D19+D24+D30+D36+D48+D51+D62+D65+D72+D78+D82+D86+D96+D102</f>
        <v>1527.8999999999999</v>
      </c>
      <c r="E17" s="19">
        <f aca="true" t="shared" si="0" ref="E17:R17">E19+E24+E30+E36+E48+E51+E62+E65+E72+E78+E82+E86+E96+E102</f>
        <v>10602.95</v>
      </c>
      <c r="F17" s="19">
        <f>F19+F24+F30+F36+F48+F51+F62+F65+F72+F78+F82+F86+F96+F102</f>
        <v>292930106.96</v>
      </c>
      <c r="G17" s="19">
        <f>F17/E17</f>
        <v>27627.227041530892</v>
      </c>
      <c r="H17" s="19">
        <f t="shared" si="0"/>
        <v>147.3</v>
      </c>
      <c r="I17" s="19">
        <f t="shared" si="0"/>
        <v>4419000</v>
      </c>
      <c r="J17" s="19">
        <f t="shared" si="0"/>
        <v>30000</v>
      </c>
      <c r="K17" s="19">
        <f t="shared" si="0"/>
        <v>1528.3</v>
      </c>
      <c r="L17" s="19">
        <f t="shared" si="0"/>
        <v>28737904.759999998</v>
      </c>
      <c r="M17" s="19">
        <f>L17/K17</f>
        <v>18803.837440293137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>Q19+Q24+Q30+Q36+Q48+Q51+Q62+Q72+Q78+Q82+Q86+Q96+Q102+Q65</f>
        <v>326087011.71999997</v>
      </c>
      <c r="R17" s="19">
        <f t="shared" si="0"/>
        <v>0</v>
      </c>
      <c r="S17" s="19">
        <v>30000</v>
      </c>
      <c r="T17" s="19">
        <v>22500</v>
      </c>
    </row>
    <row r="18" spans="1:20" s="20" customFormat="1" ht="21.75" customHeight="1">
      <c r="A18" s="21" t="s">
        <v>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20" customFormat="1" ht="18.75" customHeight="1">
      <c r="A19" s="22" t="s">
        <v>31</v>
      </c>
      <c r="B19" s="22"/>
      <c r="C19" s="23">
        <v>147.3</v>
      </c>
      <c r="D19" s="23">
        <v>0</v>
      </c>
      <c r="E19" s="23">
        <v>0</v>
      </c>
      <c r="F19" s="23">
        <v>0</v>
      </c>
      <c r="G19" s="23"/>
      <c r="H19" s="23">
        <v>147.3</v>
      </c>
      <c r="I19" s="23">
        <v>4419000</v>
      </c>
      <c r="J19" s="23">
        <v>30000</v>
      </c>
      <c r="K19" s="23">
        <v>0</v>
      </c>
      <c r="L19" s="23">
        <v>0</v>
      </c>
      <c r="M19" s="23"/>
      <c r="N19" s="23">
        <v>0</v>
      </c>
      <c r="O19" s="23">
        <v>0</v>
      </c>
      <c r="P19" s="23"/>
      <c r="Q19" s="23">
        <f>I19</f>
        <v>4419000</v>
      </c>
      <c r="R19" s="23">
        <v>0</v>
      </c>
      <c r="S19" s="23">
        <v>30000</v>
      </c>
      <c r="T19" s="23">
        <v>22500</v>
      </c>
    </row>
    <row r="20" spans="1:20" s="20" customFormat="1" ht="15" customHeight="1">
      <c r="A20" s="24" t="s">
        <v>32</v>
      </c>
      <c r="B20" s="25" t="s">
        <v>33</v>
      </c>
      <c r="C20" s="23">
        <v>29.7</v>
      </c>
      <c r="D20" s="23">
        <v>0</v>
      </c>
      <c r="E20" s="23">
        <v>0</v>
      </c>
      <c r="F20" s="23">
        <v>0</v>
      </c>
      <c r="G20" s="23">
        <v>0</v>
      </c>
      <c r="H20" s="23">
        <v>29.7</v>
      </c>
      <c r="I20" s="23">
        <v>891000</v>
      </c>
      <c r="J20" s="23">
        <v>30000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f>I20</f>
        <v>891000</v>
      </c>
      <c r="R20" s="23">
        <v>0</v>
      </c>
      <c r="S20" s="23">
        <v>30000</v>
      </c>
      <c r="T20" s="23">
        <v>22500</v>
      </c>
    </row>
    <row r="21" spans="1:20" s="20" customFormat="1" ht="14.25" customHeight="1">
      <c r="A21" s="24" t="s">
        <v>34</v>
      </c>
      <c r="B21" s="25" t="s">
        <v>35</v>
      </c>
      <c r="C21" s="23">
        <v>30.4</v>
      </c>
      <c r="D21" s="23">
        <v>0</v>
      </c>
      <c r="E21" s="23">
        <v>0</v>
      </c>
      <c r="F21" s="23">
        <v>0</v>
      </c>
      <c r="G21" s="23">
        <v>0</v>
      </c>
      <c r="H21" s="23">
        <v>30.4</v>
      </c>
      <c r="I21" s="23">
        <v>912000</v>
      </c>
      <c r="J21" s="23">
        <v>30000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f>I21</f>
        <v>912000</v>
      </c>
      <c r="R21" s="23">
        <v>0</v>
      </c>
      <c r="S21" s="23">
        <v>30000</v>
      </c>
      <c r="T21" s="23">
        <v>22500</v>
      </c>
    </row>
    <row r="22" spans="1:20" s="20" customFormat="1" ht="15">
      <c r="A22" s="24" t="s">
        <v>36</v>
      </c>
      <c r="B22" s="25" t="s">
        <v>37</v>
      </c>
      <c r="C22" s="23">
        <v>87.2</v>
      </c>
      <c r="D22" s="23">
        <v>0</v>
      </c>
      <c r="E22" s="23">
        <v>0</v>
      </c>
      <c r="F22" s="23">
        <v>0</v>
      </c>
      <c r="G22" s="23">
        <v>0</v>
      </c>
      <c r="H22" s="23">
        <v>87.2</v>
      </c>
      <c r="I22" s="23">
        <v>2616000</v>
      </c>
      <c r="J22" s="23">
        <v>30000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f>I22</f>
        <v>2616000</v>
      </c>
      <c r="R22" s="23">
        <v>0</v>
      </c>
      <c r="S22" s="23">
        <v>30000</v>
      </c>
      <c r="T22" s="23">
        <v>22500</v>
      </c>
    </row>
    <row r="23" spans="1:20" s="20" customFormat="1" ht="19.5" customHeight="1">
      <c r="A23" s="21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20" customFormat="1" ht="18" customHeight="1">
      <c r="A24" s="22" t="s">
        <v>31</v>
      </c>
      <c r="B24" s="22"/>
      <c r="C24" s="23">
        <v>2284.9</v>
      </c>
      <c r="D24" s="23">
        <v>488.6</v>
      </c>
      <c r="E24" s="23">
        <v>2284.9</v>
      </c>
      <c r="F24" s="23">
        <f>F25+F26+F27+F28</f>
        <v>68115328.72</v>
      </c>
      <c r="G24" s="23">
        <f>F24/E24</f>
        <v>29811.076511007046</v>
      </c>
      <c r="H24" s="23">
        <v>0</v>
      </c>
      <c r="I24" s="23">
        <v>0</v>
      </c>
      <c r="J24" s="23"/>
      <c r="K24" s="23">
        <v>0</v>
      </c>
      <c r="L24" s="23">
        <v>0</v>
      </c>
      <c r="M24" s="23"/>
      <c r="N24" s="23">
        <v>0</v>
      </c>
      <c r="O24" s="23">
        <v>0</v>
      </c>
      <c r="P24" s="23"/>
      <c r="Q24" s="23">
        <f>F24</f>
        <v>68115328.72</v>
      </c>
      <c r="R24" s="23">
        <v>0</v>
      </c>
      <c r="S24" s="23">
        <v>30000</v>
      </c>
      <c r="T24" s="23">
        <v>22500</v>
      </c>
    </row>
    <row r="25" spans="1:20" s="20" customFormat="1" ht="30.75">
      <c r="A25" s="24" t="s">
        <v>39</v>
      </c>
      <c r="B25" s="26" t="s">
        <v>40</v>
      </c>
      <c r="C25" s="23">
        <v>718.5</v>
      </c>
      <c r="D25" s="23">
        <v>163.6</v>
      </c>
      <c r="E25" s="23">
        <v>718.5</v>
      </c>
      <c r="F25" s="23">
        <v>21419258.47</v>
      </c>
      <c r="G25" s="23">
        <f>F25/E25</f>
        <v>29811.076506610993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f>F25</f>
        <v>21419258.47</v>
      </c>
      <c r="R25" s="23">
        <v>0</v>
      </c>
      <c r="S25" s="23">
        <v>30000</v>
      </c>
      <c r="T25" s="23">
        <v>22500</v>
      </c>
    </row>
    <row r="26" spans="1:20" s="20" customFormat="1" ht="30.75">
      <c r="A26" s="24" t="s">
        <v>41</v>
      </c>
      <c r="B26" s="26" t="s">
        <v>42</v>
      </c>
      <c r="C26" s="23">
        <v>714.7</v>
      </c>
      <c r="D26" s="23">
        <v>184.5</v>
      </c>
      <c r="E26" s="23">
        <v>714.7</v>
      </c>
      <c r="F26" s="23">
        <v>21305976.39</v>
      </c>
      <c r="G26" s="23">
        <f>F26/E26</f>
        <v>29811.076521617462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f>F26</f>
        <v>21305976.39</v>
      </c>
      <c r="R26" s="23">
        <v>0</v>
      </c>
      <c r="S26" s="23">
        <v>30000</v>
      </c>
      <c r="T26" s="23">
        <v>22500</v>
      </c>
    </row>
    <row r="27" spans="1:20" s="20" customFormat="1" ht="30.75">
      <c r="A27" s="24" t="s">
        <v>43</v>
      </c>
      <c r="B27" s="26" t="s">
        <v>44</v>
      </c>
      <c r="C27" s="23">
        <v>583</v>
      </c>
      <c r="D27" s="23">
        <v>140.5</v>
      </c>
      <c r="E27" s="23">
        <v>583</v>
      </c>
      <c r="F27" s="23">
        <v>17379857.6</v>
      </c>
      <c r="G27" s="23">
        <f>F27/E27</f>
        <v>29811.076500857635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f>F27</f>
        <v>17379857.6</v>
      </c>
      <c r="R27" s="23">
        <v>0</v>
      </c>
      <c r="S27" s="23">
        <v>30000</v>
      </c>
      <c r="T27" s="23">
        <v>22500</v>
      </c>
    </row>
    <row r="28" spans="1:20" s="20" customFormat="1" ht="20.25" customHeight="1">
      <c r="A28" s="24" t="s">
        <v>45</v>
      </c>
      <c r="B28" s="26" t="s">
        <v>46</v>
      </c>
      <c r="C28" s="23">
        <v>268.7</v>
      </c>
      <c r="D28" s="23">
        <v>0</v>
      </c>
      <c r="E28" s="23">
        <v>268.7</v>
      </c>
      <c r="F28" s="23">
        <v>8010236.26</v>
      </c>
      <c r="G28" s="23">
        <f>F28/E28</f>
        <v>29811.07651656122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f>F28</f>
        <v>8010236.26</v>
      </c>
      <c r="R28" s="23">
        <v>0</v>
      </c>
      <c r="S28" s="23">
        <v>30000</v>
      </c>
      <c r="T28" s="23">
        <v>22500</v>
      </c>
    </row>
    <row r="29" spans="1:20" s="20" customFormat="1" ht="20.25" customHeight="1">
      <c r="A29" s="21" t="s">
        <v>47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20" customFormat="1" ht="18" customHeight="1">
      <c r="A30" s="22" t="s">
        <v>31</v>
      </c>
      <c r="B30" s="22"/>
      <c r="C30" s="23">
        <v>900.6</v>
      </c>
      <c r="D30" s="23">
        <v>50.5</v>
      </c>
      <c r="E30" s="23">
        <v>900.6</v>
      </c>
      <c r="F30" s="23">
        <f>F31+F32+F33+F34</f>
        <v>27009000</v>
      </c>
      <c r="G30" s="23">
        <f>F30/E30</f>
        <v>29990.006662225183</v>
      </c>
      <c r="H30" s="23">
        <v>0</v>
      </c>
      <c r="I30" s="23">
        <v>0</v>
      </c>
      <c r="J30" s="23"/>
      <c r="K30" s="23">
        <v>0</v>
      </c>
      <c r="L30" s="23">
        <v>0</v>
      </c>
      <c r="M30" s="23"/>
      <c r="N30" s="23">
        <v>0</v>
      </c>
      <c r="O30" s="23">
        <v>0</v>
      </c>
      <c r="P30" s="23"/>
      <c r="Q30" s="23">
        <f>F30</f>
        <v>27009000</v>
      </c>
      <c r="R30" s="23">
        <v>0</v>
      </c>
      <c r="S30" s="23">
        <v>30000</v>
      </c>
      <c r="T30" s="23">
        <v>22500</v>
      </c>
    </row>
    <row r="31" spans="1:20" s="20" customFormat="1" ht="16.5" customHeight="1">
      <c r="A31" s="24" t="s">
        <v>48</v>
      </c>
      <c r="B31" s="26" t="s">
        <v>49</v>
      </c>
      <c r="C31" s="23">
        <v>97.4</v>
      </c>
      <c r="D31" s="23">
        <v>0</v>
      </c>
      <c r="E31" s="23">
        <v>97.4</v>
      </c>
      <c r="F31" s="23">
        <v>2922000</v>
      </c>
      <c r="G31" s="23">
        <f>F31/E31</f>
        <v>30000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f>F31</f>
        <v>2922000</v>
      </c>
      <c r="R31" s="23">
        <v>0</v>
      </c>
      <c r="S31" s="23">
        <v>30000</v>
      </c>
      <c r="T31" s="23">
        <v>22500</v>
      </c>
    </row>
    <row r="32" spans="1:20" s="20" customFormat="1" ht="16.5" customHeight="1">
      <c r="A32" s="24" t="s">
        <v>50</v>
      </c>
      <c r="B32" s="26" t="s">
        <v>51</v>
      </c>
      <c r="C32" s="23">
        <v>274.9</v>
      </c>
      <c r="D32" s="23">
        <v>0</v>
      </c>
      <c r="E32" s="23">
        <v>274.9</v>
      </c>
      <c r="F32" s="23">
        <v>8247000</v>
      </c>
      <c r="G32" s="23">
        <f>F32/E32</f>
        <v>30000.000000000004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f>F32</f>
        <v>8247000</v>
      </c>
      <c r="R32" s="23">
        <v>0</v>
      </c>
      <c r="S32" s="23">
        <v>30000</v>
      </c>
      <c r="T32" s="23">
        <v>22500</v>
      </c>
    </row>
    <row r="33" spans="1:20" s="20" customFormat="1" ht="18.75" customHeight="1">
      <c r="A33" s="24" t="s">
        <v>52</v>
      </c>
      <c r="B33" s="26" t="s">
        <v>53</v>
      </c>
      <c r="C33" s="23">
        <v>280.6</v>
      </c>
      <c r="D33" s="23">
        <v>0</v>
      </c>
      <c r="E33" s="23">
        <v>280.6</v>
      </c>
      <c r="F33" s="23">
        <v>8409000</v>
      </c>
      <c r="G33" s="23">
        <f>F33/E33</f>
        <v>29967.925873129007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f>F33</f>
        <v>8409000</v>
      </c>
      <c r="R33" s="23">
        <v>0</v>
      </c>
      <c r="S33" s="23">
        <v>30000</v>
      </c>
      <c r="T33" s="23">
        <v>22500</v>
      </c>
    </row>
    <row r="34" spans="1:20" s="20" customFormat="1" ht="18" customHeight="1">
      <c r="A34" s="24" t="s">
        <v>54</v>
      </c>
      <c r="B34" s="26" t="s">
        <v>55</v>
      </c>
      <c r="C34" s="23">
        <v>247.7</v>
      </c>
      <c r="D34" s="23">
        <v>50.5</v>
      </c>
      <c r="E34" s="23">
        <v>247.7</v>
      </c>
      <c r="F34" s="23">
        <v>7431000</v>
      </c>
      <c r="G34" s="23">
        <f>F34/E34</f>
        <v>30000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f>F34</f>
        <v>7431000</v>
      </c>
      <c r="R34" s="23">
        <v>0</v>
      </c>
      <c r="S34" s="23">
        <v>30000</v>
      </c>
      <c r="T34" s="23">
        <v>22500</v>
      </c>
    </row>
    <row r="35" spans="1:20" s="20" customFormat="1" ht="19.5" customHeight="1">
      <c r="A35" s="21" t="s">
        <v>56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0" customFormat="1" ht="18" customHeight="1">
      <c r="A36" s="22" t="s">
        <v>31</v>
      </c>
      <c r="B36" s="22"/>
      <c r="C36" s="23">
        <f>C37+C38+C39+C40+C41+C42+C43+C44+C45+C46</f>
        <v>2434.7</v>
      </c>
      <c r="D36" s="23">
        <v>0</v>
      </c>
      <c r="E36" s="23">
        <f>E37+E38+E39+E40+E41+E42+E43+E44+E45+E46</f>
        <v>2285.3</v>
      </c>
      <c r="F36" s="23">
        <f>F37+F38+F39+F40+F41+F42+F43+F44+F45+F46</f>
        <v>68559000</v>
      </c>
      <c r="G36" s="23">
        <f>F36/E36</f>
        <v>29999.999999999996</v>
      </c>
      <c r="H36" s="23">
        <v>0</v>
      </c>
      <c r="I36" s="23">
        <v>0</v>
      </c>
      <c r="J36" s="23"/>
      <c r="K36" s="23">
        <f>K37+K38+K39+K40+K41+K42+K43+K44+K45+K46</f>
        <v>149.4</v>
      </c>
      <c r="L36" s="23">
        <f>L37+L38+L39+L40+L41+L42+L43+L44+L45+L46</f>
        <v>3361500</v>
      </c>
      <c r="M36" s="23">
        <f>L36/K36</f>
        <v>22500</v>
      </c>
      <c r="N36" s="23">
        <v>0</v>
      </c>
      <c r="O36" s="23">
        <v>0</v>
      </c>
      <c r="P36" s="23"/>
      <c r="Q36" s="23">
        <f>F36+L36</f>
        <v>71920500</v>
      </c>
      <c r="R36" s="23">
        <v>0</v>
      </c>
      <c r="S36" s="23">
        <v>30000</v>
      </c>
      <c r="T36" s="23">
        <v>22500</v>
      </c>
    </row>
    <row r="37" spans="1:20" s="20" customFormat="1" ht="16.5" customHeight="1">
      <c r="A37" s="24" t="s">
        <v>57</v>
      </c>
      <c r="B37" s="26" t="s">
        <v>58</v>
      </c>
      <c r="C37" s="23">
        <v>43.1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43.1</v>
      </c>
      <c r="L37" s="23">
        <v>969750</v>
      </c>
      <c r="M37" s="23">
        <f>L37/K37</f>
        <v>22500</v>
      </c>
      <c r="N37" s="23">
        <v>0</v>
      </c>
      <c r="O37" s="23">
        <v>0</v>
      </c>
      <c r="P37" s="23">
        <v>0</v>
      </c>
      <c r="Q37" s="23">
        <f aca="true" t="shared" si="1" ref="Q37:Q46">F37+L37</f>
        <v>969750</v>
      </c>
      <c r="R37" s="23">
        <v>0</v>
      </c>
      <c r="S37" s="27">
        <v>30000</v>
      </c>
      <c r="T37" s="27">
        <v>22500</v>
      </c>
    </row>
    <row r="38" spans="1:20" s="20" customFormat="1" ht="16.5" customHeight="1">
      <c r="A38" s="24" t="s">
        <v>59</v>
      </c>
      <c r="B38" s="26" t="s">
        <v>60</v>
      </c>
      <c r="C38" s="23">
        <v>32.9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32.9</v>
      </c>
      <c r="L38" s="23">
        <v>740250</v>
      </c>
      <c r="M38" s="23">
        <f>L38/K38</f>
        <v>22500</v>
      </c>
      <c r="N38" s="23">
        <v>0</v>
      </c>
      <c r="O38" s="23">
        <v>0</v>
      </c>
      <c r="P38" s="23">
        <v>0</v>
      </c>
      <c r="Q38" s="23">
        <f t="shared" si="1"/>
        <v>740250</v>
      </c>
      <c r="R38" s="23">
        <v>0</v>
      </c>
      <c r="S38" s="27">
        <v>30000</v>
      </c>
      <c r="T38" s="27">
        <v>22500</v>
      </c>
    </row>
    <row r="39" spans="1:20" s="20" customFormat="1" ht="18.75" customHeight="1">
      <c r="A39" s="24" t="s">
        <v>61</v>
      </c>
      <c r="B39" s="26" t="s">
        <v>62</v>
      </c>
      <c r="C39" s="23">
        <v>24.2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24.2</v>
      </c>
      <c r="L39" s="23">
        <v>544500</v>
      </c>
      <c r="M39" s="23">
        <f>L39/K39</f>
        <v>22500</v>
      </c>
      <c r="N39" s="23">
        <v>0</v>
      </c>
      <c r="O39" s="23">
        <v>0</v>
      </c>
      <c r="P39" s="23">
        <v>0</v>
      </c>
      <c r="Q39" s="23">
        <f t="shared" si="1"/>
        <v>544500</v>
      </c>
      <c r="R39" s="23">
        <v>0</v>
      </c>
      <c r="S39" s="27">
        <v>30000</v>
      </c>
      <c r="T39" s="27">
        <v>22500</v>
      </c>
    </row>
    <row r="40" spans="1:20" s="20" customFormat="1" ht="18" customHeight="1">
      <c r="A40" s="24" t="s">
        <v>63</v>
      </c>
      <c r="B40" s="26" t="s">
        <v>64</v>
      </c>
      <c r="C40" s="23">
        <v>307.4</v>
      </c>
      <c r="D40" s="23">
        <v>0</v>
      </c>
      <c r="E40" s="23">
        <v>307.4</v>
      </c>
      <c r="F40" s="23">
        <v>9222000</v>
      </c>
      <c r="G40" s="23">
        <f>F40/E40</f>
        <v>30000.000000000004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f t="shared" si="1"/>
        <v>9222000</v>
      </c>
      <c r="R40" s="23">
        <v>0</v>
      </c>
      <c r="S40" s="23">
        <v>30000</v>
      </c>
      <c r="T40" s="23">
        <v>22500</v>
      </c>
    </row>
    <row r="41" spans="1:20" s="20" customFormat="1" ht="18" customHeight="1">
      <c r="A41" s="24" t="s">
        <v>65</v>
      </c>
      <c r="B41" s="28" t="s">
        <v>66</v>
      </c>
      <c r="C41" s="23">
        <v>508.8</v>
      </c>
      <c r="D41" s="23">
        <v>0</v>
      </c>
      <c r="E41" s="23">
        <v>459.6</v>
      </c>
      <c r="F41" s="23">
        <v>13788000</v>
      </c>
      <c r="G41" s="23">
        <f aca="true" t="shared" si="2" ref="G41:G46">F41/E41</f>
        <v>30000</v>
      </c>
      <c r="H41" s="23">
        <v>0</v>
      </c>
      <c r="I41" s="23">
        <v>0</v>
      </c>
      <c r="J41" s="23">
        <v>0</v>
      </c>
      <c r="K41" s="23">
        <v>49.2</v>
      </c>
      <c r="L41" s="23">
        <v>1107000</v>
      </c>
      <c r="M41" s="23">
        <f>L41/K41</f>
        <v>22500</v>
      </c>
      <c r="N41" s="23">
        <v>0</v>
      </c>
      <c r="O41" s="23">
        <v>0</v>
      </c>
      <c r="P41" s="23">
        <v>0</v>
      </c>
      <c r="Q41" s="23">
        <f t="shared" si="1"/>
        <v>14895000</v>
      </c>
      <c r="R41" s="23">
        <v>0</v>
      </c>
      <c r="S41" s="23">
        <v>30000</v>
      </c>
      <c r="T41" s="23">
        <v>22500</v>
      </c>
    </row>
    <row r="42" spans="1:20" s="20" customFormat="1" ht="18.75" customHeight="1">
      <c r="A42" s="24" t="s">
        <v>67</v>
      </c>
      <c r="B42" s="26" t="s">
        <v>68</v>
      </c>
      <c r="C42" s="23">
        <v>278.6</v>
      </c>
      <c r="D42" s="23">
        <v>0</v>
      </c>
      <c r="E42" s="23">
        <v>278.6</v>
      </c>
      <c r="F42" s="23">
        <v>8358000</v>
      </c>
      <c r="G42" s="23">
        <f t="shared" si="2"/>
        <v>29999.999999999996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f t="shared" si="1"/>
        <v>8358000</v>
      </c>
      <c r="R42" s="23">
        <v>0</v>
      </c>
      <c r="S42" s="23">
        <v>30000</v>
      </c>
      <c r="T42" s="23">
        <v>22500</v>
      </c>
    </row>
    <row r="43" spans="1:20" s="20" customFormat="1" ht="18" customHeight="1">
      <c r="A43" s="24" t="s">
        <v>69</v>
      </c>
      <c r="B43" s="26" t="s">
        <v>70</v>
      </c>
      <c r="C43" s="23">
        <v>273.4</v>
      </c>
      <c r="D43" s="23">
        <v>0</v>
      </c>
      <c r="E43" s="23">
        <v>273.4</v>
      </c>
      <c r="F43" s="23">
        <v>8202000</v>
      </c>
      <c r="G43" s="23">
        <f t="shared" si="2"/>
        <v>30000.000000000004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f t="shared" si="1"/>
        <v>8202000</v>
      </c>
      <c r="R43" s="23">
        <v>0</v>
      </c>
      <c r="S43" s="23">
        <v>30000</v>
      </c>
      <c r="T43" s="23">
        <v>22500</v>
      </c>
    </row>
    <row r="44" spans="1:20" s="20" customFormat="1" ht="18.75" customHeight="1">
      <c r="A44" s="24" t="s">
        <v>71</v>
      </c>
      <c r="B44" s="26" t="s">
        <v>72</v>
      </c>
      <c r="C44" s="23">
        <v>197.8</v>
      </c>
      <c r="D44" s="23">
        <v>0</v>
      </c>
      <c r="E44" s="23">
        <v>197.8</v>
      </c>
      <c r="F44" s="23">
        <v>5934000</v>
      </c>
      <c r="G44" s="23">
        <f t="shared" si="2"/>
        <v>30000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f t="shared" si="1"/>
        <v>5934000</v>
      </c>
      <c r="R44" s="23">
        <v>0</v>
      </c>
      <c r="S44" s="23">
        <v>30000</v>
      </c>
      <c r="T44" s="23">
        <v>22500</v>
      </c>
    </row>
    <row r="45" spans="1:20" s="20" customFormat="1" ht="18" customHeight="1">
      <c r="A45" s="24" t="s">
        <v>73</v>
      </c>
      <c r="B45" s="26" t="s">
        <v>74</v>
      </c>
      <c r="C45" s="23">
        <v>335</v>
      </c>
      <c r="D45" s="23">
        <v>0</v>
      </c>
      <c r="E45" s="23">
        <v>335</v>
      </c>
      <c r="F45" s="23">
        <v>10050000</v>
      </c>
      <c r="G45" s="23">
        <f t="shared" si="2"/>
        <v>30000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f t="shared" si="1"/>
        <v>10050000</v>
      </c>
      <c r="R45" s="23">
        <v>0</v>
      </c>
      <c r="S45" s="23">
        <v>30000</v>
      </c>
      <c r="T45" s="23">
        <v>22500</v>
      </c>
    </row>
    <row r="46" spans="1:20" s="20" customFormat="1" ht="17.25" customHeight="1">
      <c r="A46" s="24" t="s">
        <v>75</v>
      </c>
      <c r="B46" s="26" t="s">
        <v>76</v>
      </c>
      <c r="C46" s="23">
        <v>433.5</v>
      </c>
      <c r="D46" s="23">
        <v>0</v>
      </c>
      <c r="E46" s="23">
        <v>433.5</v>
      </c>
      <c r="F46" s="23">
        <v>13005000</v>
      </c>
      <c r="G46" s="23">
        <f t="shared" si="2"/>
        <v>30000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f t="shared" si="1"/>
        <v>13005000</v>
      </c>
      <c r="R46" s="23">
        <v>0</v>
      </c>
      <c r="S46" s="23">
        <v>30000</v>
      </c>
      <c r="T46" s="23">
        <v>22500</v>
      </c>
    </row>
    <row r="47" spans="1:20" s="20" customFormat="1" ht="15" customHeight="1">
      <c r="A47" s="21" t="s">
        <v>77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s="20" customFormat="1" ht="18.75" customHeight="1">
      <c r="A48" s="22" t="s">
        <v>78</v>
      </c>
      <c r="B48" s="22"/>
      <c r="C48" s="23">
        <v>255.8</v>
      </c>
      <c r="D48" s="23">
        <v>0</v>
      </c>
      <c r="E48" s="23">
        <v>166.7</v>
      </c>
      <c r="F48" s="23">
        <f>F49</f>
        <v>4287175</v>
      </c>
      <c r="G48" s="23">
        <f>F48/E48</f>
        <v>25717.90641871626</v>
      </c>
      <c r="H48" s="23">
        <v>0</v>
      </c>
      <c r="I48" s="23"/>
      <c r="J48" s="23"/>
      <c r="K48" s="23">
        <f>K49</f>
        <v>89.1</v>
      </c>
      <c r="L48" s="23">
        <f>L49</f>
        <v>1200000</v>
      </c>
      <c r="M48" s="23">
        <f>L48/K48</f>
        <v>13468.013468013469</v>
      </c>
      <c r="N48" s="23">
        <v>0</v>
      </c>
      <c r="O48" s="23">
        <v>0</v>
      </c>
      <c r="P48" s="23"/>
      <c r="Q48" s="23">
        <f>F48+L48</f>
        <v>5487175</v>
      </c>
      <c r="R48" s="23">
        <v>0</v>
      </c>
      <c r="S48" s="23">
        <v>30000</v>
      </c>
      <c r="T48" s="23">
        <v>22500</v>
      </c>
    </row>
    <row r="49" spans="1:20" s="20" customFormat="1" ht="18.75" customHeight="1">
      <c r="A49" s="24" t="s">
        <v>79</v>
      </c>
      <c r="B49" s="26" t="s">
        <v>80</v>
      </c>
      <c r="C49" s="23">
        <v>255.8</v>
      </c>
      <c r="D49" s="23">
        <v>0</v>
      </c>
      <c r="E49" s="23">
        <v>166.7</v>
      </c>
      <c r="F49" s="23">
        <v>4287175</v>
      </c>
      <c r="G49" s="23">
        <f>F49/E49</f>
        <v>25717.90641871626</v>
      </c>
      <c r="H49" s="23">
        <v>0</v>
      </c>
      <c r="I49" s="23">
        <v>0</v>
      </c>
      <c r="J49" s="23">
        <v>0</v>
      </c>
      <c r="K49" s="23">
        <v>89.1</v>
      </c>
      <c r="L49" s="23">
        <v>1200000</v>
      </c>
      <c r="M49" s="23">
        <f>L49/K49</f>
        <v>13468.013468013469</v>
      </c>
      <c r="N49" s="23">
        <v>0</v>
      </c>
      <c r="O49" s="23">
        <v>0</v>
      </c>
      <c r="P49" s="23">
        <v>0</v>
      </c>
      <c r="Q49" s="23">
        <f>F49+L49</f>
        <v>5487175</v>
      </c>
      <c r="R49" s="23">
        <v>0</v>
      </c>
      <c r="S49" s="23">
        <v>30000</v>
      </c>
      <c r="T49" s="23">
        <v>22500</v>
      </c>
    </row>
    <row r="50" spans="1:20" s="20" customFormat="1" ht="15" customHeight="1">
      <c r="A50" s="21" t="s">
        <v>81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20" customFormat="1" ht="17.25" customHeight="1">
      <c r="A51" s="22" t="s">
        <v>78</v>
      </c>
      <c r="B51" s="22"/>
      <c r="C51" s="23">
        <v>869.5</v>
      </c>
      <c r="D51" s="23">
        <v>233.2</v>
      </c>
      <c r="E51" s="23">
        <v>869.5</v>
      </c>
      <c r="F51" s="23">
        <v>25000000</v>
      </c>
      <c r="G51" s="23">
        <f>F51/E51</f>
        <v>28752.15641173088</v>
      </c>
      <c r="H51" s="23">
        <v>0</v>
      </c>
      <c r="I51" s="23">
        <v>0</v>
      </c>
      <c r="J51" s="23"/>
      <c r="K51" s="23">
        <v>0</v>
      </c>
      <c r="L51" s="23">
        <v>0</v>
      </c>
      <c r="M51" s="23"/>
      <c r="N51" s="23">
        <v>0</v>
      </c>
      <c r="O51" s="23">
        <v>0</v>
      </c>
      <c r="P51" s="23"/>
      <c r="Q51" s="23">
        <f>F51</f>
        <v>25000000</v>
      </c>
      <c r="R51" s="23">
        <v>0</v>
      </c>
      <c r="S51" s="23">
        <v>30000</v>
      </c>
      <c r="T51" s="23">
        <v>22500</v>
      </c>
    </row>
    <row r="52" spans="1:20" s="20" customFormat="1" ht="15">
      <c r="A52" s="24" t="s">
        <v>82</v>
      </c>
      <c r="B52" s="26" t="s">
        <v>83</v>
      </c>
      <c r="C52" s="23">
        <v>21.2</v>
      </c>
      <c r="D52" s="23">
        <v>0</v>
      </c>
      <c r="E52" s="23">
        <v>21.2</v>
      </c>
      <c r="F52" s="23">
        <v>609545.71</v>
      </c>
      <c r="G52" s="23">
        <f aca="true" t="shared" si="3" ref="G52:G60">F52/E52</f>
        <v>28752.15613207547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f aca="true" t="shared" si="4" ref="Q52:Q60">F52</f>
        <v>609545.71</v>
      </c>
      <c r="R52" s="23">
        <v>0</v>
      </c>
      <c r="S52" s="23">
        <v>30000</v>
      </c>
      <c r="T52" s="23">
        <v>22500</v>
      </c>
    </row>
    <row r="53" spans="1:20" s="20" customFormat="1" ht="15">
      <c r="A53" s="24" t="s">
        <v>84</v>
      </c>
      <c r="B53" s="26" t="s">
        <v>85</v>
      </c>
      <c r="C53" s="23">
        <v>18.6</v>
      </c>
      <c r="D53" s="23">
        <v>0</v>
      </c>
      <c r="E53" s="23">
        <v>18.6</v>
      </c>
      <c r="F53" s="23">
        <v>534790.11</v>
      </c>
      <c r="G53" s="23">
        <f t="shared" si="3"/>
        <v>28752.1564516129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f t="shared" si="4"/>
        <v>534790.11</v>
      </c>
      <c r="R53" s="23">
        <v>0</v>
      </c>
      <c r="S53" s="23">
        <v>30000</v>
      </c>
      <c r="T53" s="23">
        <v>22500</v>
      </c>
    </row>
    <row r="54" spans="1:20" s="20" customFormat="1" ht="15">
      <c r="A54" s="24" t="s">
        <v>86</v>
      </c>
      <c r="B54" s="26" t="s">
        <v>87</v>
      </c>
      <c r="C54" s="23">
        <v>98.2</v>
      </c>
      <c r="D54" s="23">
        <v>0</v>
      </c>
      <c r="E54" s="23">
        <v>98.2</v>
      </c>
      <c r="F54" s="23">
        <v>2823461.76</v>
      </c>
      <c r="G54" s="23">
        <f t="shared" si="3"/>
        <v>28752.156415478614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4"/>
        <v>2823461.76</v>
      </c>
      <c r="R54" s="23">
        <v>0</v>
      </c>
      <c r="S54" s="23">
        <v>30000</v>
      </c>
      <c r="T54" s="23">
        <v>22500</v>
      </c>
    </row>
    <row r="55" spans="1:20" s="20" customFormat="1" ht="15">
      <c r="A55" s="24" t="s">
        <v>88</v>
      </c>
      <c r="B55" s="26" t="s">
        <v>89</v>
      </c>
      <c r="C55" s="23">
        <v>67.5</v>
      </c>
      <c r="D55" s="23">
        <v>0</v>
      </c>
      <c r="E55" s="23">
        <v>67.5</v>
      </c>
      <c r="F55" s="23">
        <v>1940770.56</v>
      </c>
      <c r="G55" s="23">
        <f t="shared" si="3"/>
        <v>28752.156444444445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f t="shared" si="4"/>
        <v>1940770.56</v>
      </c>
      <c r="R55" s="23">
        <v>0</v>
      </c>
      <c r="S55" s="23">
        <v>30000</v>
      </c>
      <c r="T55" s="23">
        <v>22500</v>
      </c>
    </row>
    <row r="56" spans="1:20" s="20" customFormat="1" ht="15">
      <c r="A56" s="24" t="s">
        <v>90</v>
      </c>
      <c r="B56" s="26" t="s">
        <v>91</v>
      </c>
      <c r="C56" s="23">
        <v>76</v>
      </c>
      <c r="D56" s="23">
        <v>0</v>
      </c>
      <c r="E56" s="23">
        <v>76</v>
      </c>
      <c r="F56" s="23">
        <v>2185163.89</v>
      </c>
      <c r="G56" s="23">
        <f t="shared" si="3"/>
        <v>28752.156447368423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f t="shared" si="4"/>
        <v>2185163.89</v>
      </c>
      <c r="R56" s="23">
        <v>0</v>
      </c>
      <c r="S56" s="23">
        <v>30000</v>
      </c>
      <c r="T56" s="23">
        <v>22500</v>
      </c>
    </row>
    <row r="57" spans="1:20" s="20" customFormat="1" ht="15">
      <c r="A57" s="24" t="s">
        <v>92</v>
      </c>
      <c r="B57" s="26" t="s">
        <v>93</v>
      </c>
      <c r="C57" s="23">
        <v>80.8</v>
      </c>
      <c r="D57" s="23">
        <v>0</v>
      </c>
      <c r="E57" s="23">
        <v>80.8</v>
      </c>
      <c r="F57" s="23">
        <v>2323174.24</v>
      </c>
      <c r="G57" s="23">
        <f t="shared" si="3"/>
        <v>28752.156435643567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f t="shared" si="4"/>
        <v>2323174.24</v>
      </c>
      <c r="R57" s="23">
        <v>0</v>
      </c>
      <c r="S57" s="23">
        <v>30000</v>
      </c>
      <c r="T57" s="23">
        <v>22500</v>
      </c>
    </row>
    <row r="58" spans="1:20" s="20" customFormat="1" ht="15">
      <c r="A58" s="24" t="s">
        <v>94</v>
      </c>
      <c r="B58" s="26" t="s">
        <v>95</v>
      </c>
      <c r="C58" s="23">
        <v>351.7</v>
      </c>
      <c r="D58" s="23">
        <v>233.2</v>
      </c>
      <c r="E58" s="23">
        <v>351.7</v>
      </c>
      <c r="F58" s="23">
        <v>10112133.4</v>
      </c>
      <c r="G58" s="23">
        <f t="shared" si="3"/>
        <v>28752.156383281206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f t="shared" si="4"/>
        <v>10112133.4</v>
      </c>
      <c r="R58" s="23">
        <v>0</v>
      </c>
      <c r="S58" s="23">
        <v>30000</v>
      </c>
      <c r="T58" s="23">
        <v>22500</v>
      </c>
    </row>
    <row r="59" spans="1:20" s="20" customFormat="1" ht="15">
      <c r="A59" s="24" t="s">
        <v>96</v>
      </c>
      <c r="B59" s="26" t="s">
        <v>97</v>
      </c>
      <c r="C59" s="23">
        <v>123.3</v>
      </c>
      <c r="D59" s="23">
        <v>0</v>
      </c>
      <c r="E59" s="23">
        <v>123.3</v>
      </c>
      <c r="F59" s="23">
        <v>3545140.89</v>
      </c>
      <c r="G59" s="23">
        <f t="shared" si="3"/>
        <v>28752.156447688565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f t="shared" si="4"/>
        <v>3545140.89</v>
      </c>
      <c r="R59" s="23">
        <v>0</v>
      </c>
      <c r="S59" s="23">
        <v>30000</v>
      </c>
      <c r="T59" s="23">
        <v>22500</v>
      </c>
    </row>
    <row r="60" spans="1:20" s="20" customFormat="1" ht="15">
      <c r="A60" s="24" t="s">
        <v>98</v>
      </c>
      <c r="B60" s="26" t="s">
        <v>99</v>
      </c>
      <c r="C60" s="23">
        <v>32.2</v>
      </c>
      <c r="D60" s="23">
        <v>0</v>
      </c>
      <c r="E60" s="23">
        <v>32.2</v>
      </c>
      <c r="F60" s="23">
        <v>925819.44</v>
      </c>
      <c r="G60" s="23">
        <f t="shared" si="3"/>
        <v>28752.156521739125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f t="shared" si="4"/>
        <v>925819.44</v>
      </c>
      <c r="R60" s="23">
        <v>0</v>
      </c>
      <c r="S60" s="23">
        <v>30000</v>
      </c>
      <c r="T60" s="23">
        <v>22500</v>
      </c>
    </row>
    <row r="61" spans="1:20" s="20" customFormat="1" ht="19.5" customHeight="1">
      <c r="A61" s="21" t="s">
        <v>100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s="20" customFormat="1" ht="17.25" customHeight="1">
      <c r="A62" s="22" t="s">
        <v>78</v>
      </c>
      <c r="B62" s="22"/>
      <c r="C62" s="23">
        <v>84</v>
      </c>
      <c r="D62" s="23">
        <v>0</v>
      </c>
      <c r="E62" s="23">
        <v>84</v>
      </c>
      <c r="F62" s="23">
        <f>F63</f>
        <v>1973298.86</v>
      </c>
      <c r="G62" s="27">
        <f>F62/E62</f>
        <v>23491.653095238096</v>
      </c>
      <c r="H62" s="23">
        <v>0</v>
      </c>
      <c r="I62" s="23">
        <v>0</v>
      </c>
      <c r="J62" s="23"/>
      <c r="K62" s="23">
        <v>0</v>
      </c>
      <c r="L62" s="23">
        <v>0</v>
      </c>
      <c r="M62" s="23"/>
      <c r="N62" s="23">
        <v>0</v>
      </c>
      <c r="O62" s="23">
        <v>0</v>
      </c>
      <c r="P62" s="23"/>
      <c r="Q62" s="23">
        <f>F62</f>
        <v>1973298.86</v>
      </c>
      <c r="R62" s="23">
        <v>0</v>
      </c>
      <c r="S62" s="23">
        <v>30000</v>
      </c>
      <c r="T62" s="23">
        <v>22500</v>
      </c>
    </row>
    <row r="63" spans="1:20" s="20" customFormat="1" ht="21" customHeight="1">
      <c r="A63" s="24" t="s">
        <v>101</v>
      </c>
      <c r="B63" s="26" t="s">
        <v>102</v>
      </c>
      <c r="C63" s="23">
        <v>84</v>
      </c>
      <c r="D63" s="23">
        <v>0</v>
      </c>
      <c r="E63" s="23">
        <v>84</v>
      </c>
      <c r="F63" s="23">
        <v>1973298.86</v>
      </c>
      <c r="G63" s="27">
        <f>F63/E63</f>
        <v>23491.653095238096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f>F63</f>
        <v>1973298.86</v>
      </c>
      <c r="R63" s="23">
        <v>0</v>
      </c>
      <c r="S63" s="23">
        <v>30000</v>
      </c>
      <c r="T63" s="23">
        <v>22500</v>
      </c>
    </row>
    <row r="64" spans="1:20" s="20" customFormat="1" ht="18.75" customHeight="1">
      <c r="A64" s="21" t="s">
        <v>103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s="20" customFormat="1" ht="15.75" customHeight="1">
      <c r="A65" s="22" t="s">
        <v>78</v>
      </c>
      <c r="B65" s="22"/>
      <c r="C65" s="23">
        <f>C66+C67+C68+C69+C70</f>
        <v>1289.8</v>
      </c>
      <c r="D65" s="23">
        <f>SUM(D66:D70)</f>
        <v>329.70000000000005</v>
      </c>
      <c r="E65" s="23">
        <v>0</v>
      </c>
      <c r="F65" s="23">
        <v>0</v>
      </c>
      <c r="G65" s="23"/>
      <c r="H65" s="23">
        <v>0</v>
      </c>
      <c r="I65" s="23">
        <v>0</v>
      </c>
      <c r="J65" s="23"/>
      <c r="K65" s="23">
        <f>K66+K67+K68+K69+K70</f>
        <v>1289.8</v>
      </c>
      <c r="L65" s="23">
        <f>L66+L67+L68+L69+L70</f>
        <v>24176404.759999998</v>
      </c>
      <c r="M65" s="23">
        <f aca="true" t="shared" si="5" ref="M65:M70">L65/K65</f>
        <v>18744.305132578695</v>
      </c>
      <c r="N65" s="23">
        <v>0</v>
      </c>
      <c r="O65" s="23">
        <v>0</v>
      </c>
      <c r="P65" s="23"/>
      <c r="Q65" s="23">
        <f aca="true" t="shared" si="6" ref="Q65:Q70">L65</f>
        <v>24176404.759999998</v>
      </c>
      <c r="R65" s="23">
        <v>0</v>
      </c>
      <c r="S65" s="23">
        <v>30000</v>
      </c>
      <c r="T65" s="23">
        <v>22500</v>
      </c>
    </row>
    <row r="66" spans="1:20" s="20" customFormat="1" ht="19.5" customHeight="1">
      <c r="A66" s="24" t="s">
        <v>104</v>
      </c>
      <c r="B66" s="26" t="s">
        <v>105</v>
      </c>
      <c r="C66" s="23">
        <v>198.8</v>
      </c>
      <c r="D66" s="23">
        <v>63.6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198.8</v>
      </c>
      <c r="L66" s="23">
        <v>3544431.46</v>
      </c>
      <c r="M66" s="23">
        <f t="shared" si="5"/>
        <v>17829.13209255533</v>
      </c>
      <c r="N66" s="23">
        <v>0</v>
      </c>
      <c r="O66" s="23">
        <v>0</v>
      </c>
      <c r="P66" s="23">
        <v>0</v>
      </c>
      <c r="Q66" s="23">
        <f t="shared" si="6"/>
        <v>3544431.46</v>
      </c>
      <c r="R66" s="23"/>
      <c r="S66" s="23"/>
      <c r="T66" s="23"/>
    </row>
    <row r="67" spans="1:20" s="20" customFormat="1" ht="20.25" customHeight="1">
      <c r="A67" s="24" t="s">
        <v>106</v>
      </c>
      <c r="B67" s="26" t="s">
        <v>107</v>
      </c>
      <c r="C67" s="23">
        <v>405</v>
      </c>
      <c r="D67" s="23">
        <v>71.6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405</v>
      </c>
      <c r="L67" s="23">
        <v>7503630.42</v>
      </c>
      <c r="M67" s="23">
        <f t="shared" si="5"/>
        <v>18527.48251851852</v>
      </c>
      <c r="N67" s="23">
        <v>0</v>
      </c>
      <c r="O67" s="23">
        <v>0</v>
      </c>
      <c r="P67" s="23">
        <v>0</v>
      </c>
      <c r="Q67" s="23">
        <f t="shared" si="6"/>
        <v>7503630.42</v>
      </c>
      <c r="R67" s="23">
        <v>0</v>
      </c>
      <c r="S67" s="23">
        <v>30000</v>
      </c>
      <c r="T67" s="23">
        <v>22500</v>
      </c>
    </row>
    <row r="68" spans="1:20" s="20" customFormat="1" ht="18.75" customHeight="1">
      <c r="A68" s="24" t="s">
        <v>108</v>
      </c>
      <c r="B68" s="26" t="s">
        <v>109</v>
      </c>
      <c r="C68" s="23">
        <v>146.1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146.1</v>
      </c>
      <c r="L68" s="23">
        <v>2763725.38</v>
      </c>
      <c r="M68" s="23">
        <f t="shared" si="5"/>
        <v>18916.669267624915</v>
      </c>
      <c r="N68" s="23">
        <v>0</v>
      </c>
      <c r="O68" s="23">
        <v>0</v>
      </c>
      <c r="P68" s="23">
        <v>0</v>
      </c>
      <c r="Q68" s="23">
        <f t="shared" si="6"/>
        <v>2763725.38</v>
      </c>
      <c r="R68" s="23">
        <v>0</v>
      </c>
      <c r="S68" s="23">
        <v>30000</v>
      </c>
      <c r="T68" s="23">
        <v>22500</v>
      </c>
    </row>
    <row r="69" spans="1:20" s="20" customFormat="1" ht="16.5" customHeight="1">
      <c r="A69" s="24" t="s">
        <v>110</v>
      </c>
      <c r="B69" s="26" t="s">
        <v>111</v>
      </c>
      <c r="C69" s="23">
        <v>79.7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79.7</v>
      </c>
      <c r="L69" s="23">
        <v>1528217.82</v>
      </c>
      <c r="M69" s="23">
        <f t="shared" si="5"/>
        <v>19174.627603513174</v>
      </c>
      <c r="N69" s="23">
        <v>0</v>
      </c>
      <c r="O69" s="23">
        <v>0</v>
      </c>
      <c r="P69" s="23">
        <v>0</v>
      </c>
      <c r="Q69" s="23">
        <f t="shared" si="6"/>
        <v>1528217.82</v>
      </c>
      <c r="R69" s="23">
        <v>0</v>
      </c>
      <c r="S69" s="23">
        <v>30000</v>
      </c>
      <c r="T69" s="23">
        <v>22500</v>
      </c>
    </row>
    <row r="70" spans="1:20" s="20" customFormat="1" ht="18.75" customHeight="1">
      <c r="A70" s="24" t="s">
        <v>112</v>
      </c>
      <c r="B70" s="26" t="s">
        <v>113</v>
      </c>
      <c r="C70" s="23">
        <v>460.2</v>
      </c>
      <c r="D70" s="23">
        <v>194.5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460.2</v>
      </c>
      <c r="L70" s="23">
        <v>8836399.68</v>
      </c>
      <c r="M70" s="23">
        <f t="shared" si="5"/>
        <v>19201.21616688396</v>
      </c>
      <c r="N70" s="23">
        <v>0</v>
      </c>
      <c r="O70" s="23">
        <v>0</v>
      </c>
      <c r="P70" s="23">
        <v>0</v>
      </c>
      <c r="Q70" s="23">
        <f t="shared" si="6"/>
        <v>8836399.68</v>
      </c>
      <c r="R70" s="23">
        <v>0</v>
      </c>
      <c r="S70" s="23">
        <v>30000</v>
      </c>
      <c r="T70" s="23">
        <v>22500</v>
      </c>
    </row>
    <row r="71" spans="1:20" s="20" customFormat="1" ht="18.75" customHeight="1">
      <c r="A71" s="21" t="s">
        <v>114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s="20" customFormat="1" ht="18" customHeight="1">
      <c r="A72" s="22" t="s">
        <v>78</v>
      </c>
      <c r="B72" s="22"/>
      <c r="C72" s="23">
        <v>880.7</v>
      </c>
      <c r="D72" s="23">
        <v>162.6</v>
      </c>
      <c r="E72" s="23">
        <v>880.7</v>
      </c>
      <c r="F72" s="23">
        <v>26420914</v>
      </c>
      <c r="G72" s="23">
        <f>F72/E72</f>
        <v>29999.90235040309</v>
      </c>
      <c r="H72" s="23">
        <v>0</v>
      </c>
      <c r="I72" s="23">
        <v>0</v>
      </c>
      <c r="J72" s="23"/>
      <c r="K72" s="23">
        <v>0</v>
      </c>
      <c r="L72" s="23">
        <v>0</v>
      </c>
      <c r="M72" s="23"/>
      <c r="N72" s="23">
        <v>0</v>
      </c>
      <c r="O72" s="23">
        <v>0</v>
      </c>
      <c r="P72" s="23"/>
      <c r="Q72" s="23">
        <v>26420914</v>
      </c>
      <c r="R72" s="23">
        <v>0</v>
      </c>
      <c r="S72" s="23">
        <v>30000</v>
      </c>
      <c r="T72" s="23">
        <v>22500</v>
      </c>
    </row>
    <row r="73" spans="1:20" s="20" customFormat="1" ht="19.5" customHeight="1">
      <c r="A73" s="24" t="s">
        <v>115</v>
      </c>
      <c r="B73" s="26" t="s">
        <v>116</v>
      </c>
      <c r="C73" s="23">
        <v>100.2</v>
      </c>
      <c r="D73" s="23">
        <v>0</v>
      </c>
      <c r="E73" s="23">
        <v>100.2</v>
      </c>
      <c r="F73" s="23">
        <v>3006000</v>
      </c>
      <c r="G73" s="23">
        <f>F73/E73</f>
        <v>30000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3006000</v>
      </c>
      <c r="R73" s="23">
        <v>0</v>
      </c>
      <c r="S73" s="23">
        <v>30000</v>
      </c>
      <c r="T73" s="23">
        <v>22500</v>
      </c>
    </row>
    <row r="74" spans="1:20" s="20" customFormat="1" ht="18" customHeight="1">
      <c r="A74" s="24" t="s">
        <v>117</v>
      </c>
      <c r="B74" s="26" t="s">
        <v>118</v>
      </c>
      <c r="C74" s="23">
        <v>100.3</v>
      </c>
      <c r="D74" s="23">
        <v>0</v>
      </c>
      <c r="E74" s="23">
        <v>100.3</v>
      </c>
      <c r="F74" s="23">
        <v>3008914</v>
      </c>
      <c r="G74" s="23">
        <f>F74/E74</f>
        <v>29999.142572283152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3008914</v>
      </c>
      <c r="R74" s="23">
        <v>0</v>
      </c>
      <c r="S74" s="23">
        <v>30000</v>
      </c>
      <c r="T74" s="23">
        <v>22500</v>
      </c>
    </row>
    <row r="75" spans="1:20" s="20" customFormat="1" ht="15">
      <c r="A75" s="24" t="s">
        <v>119</v>
      </c>
      <c r="B75" s="26" t="s">
        <v>120</v>
      </c>
      <c r="C75" s="23">
        <v>506.2</v>
      </c>
      <c r="D75" s="23">
        <v>162.6</v>
      </c>
      <c r="E75" s="23">
        <v>506.2</v>
      </c>
      <c r="F75" s="23">
        <v>15186000</v>
      </c>
      <c r="G75" s="23">
        <f>F75/E75</f>
        <v>30000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15186000</v>
      </c>
      <c r="R75" s="23">
        <v>0</v>
      </c>
      <c r="S75" s="23">
        <v>30000</v>
      </c>
      <c r="T75" s="23">
        <v>22500</v>
      </c>
    </row>
    <row r="76" spans="1:20" s="20" customFormat="1" ht="15">
      <c r="A76" s="24" t="s">
        <v>121</v>
      </c>
      <c r="B76" s="26" t="s">
        <v>122</v>
      </c>
      <c r="C76" s="23">
        <v>174</v>
      </c>
      <c r="D76" s="23">
        <v>0</v>
      </c>
      <c r="E76" s="23">
        <v>174</v>
      </c>
      <c r="F76" s="23">
        <v>5220000</v>
      </c>
      <c r="G76" s="23">
        <f>F76/E76</f>
        <v>30000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5220000</v>
      </c>
      <c r="R76" s="23">
        <v>0</v>
      </c>
      <c r="S76" s="23">
        <v>30000</v>
      </c>
      <c r="T76" s="23">
        <v>22500</v>
      </c>
    </row>
    <row r="77" spans="1:20" s="20" customFormat="1" ht="20.25" customHeight="1">
      <c r="A77" s="21" t="s">
        <v>123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s="20" customFormat="1" ht="18.75" customHeight="1">
      <c r="A78" s="22" t="s">
        <v>78</v>
      </c>
      <c r="B78" s="22"/>
      <c r="C78" s="23">
        <f>C79+C80</f>
        <v>703.5</v>
      </c>
      <c r="D78" s="23">
        <v>167.8</v>
      </c>
      <c r="E78" s="23">
        <v>703.5</v>
      </c>
      <c r="F78" s="23">
        <f>F79+F80</f>
        <v>20304269.3</v>
      </c>
      <c r="G78" s="23">
        <f>F78/E78</f>
        <v>28861.790049751246</v>
      </c>
      <c r="H78" s="23">
        <v>0</v>
      </c>
      <c r="I78" s="23">
        <v>0</v>
      </c>
      <c r="J78" s="23"/>
      <c r="K78" s="23">
        <v>0</v>
      </c>
      <c r="L78" s="23">
        <v>0</v>
      </c>
      <c r="M78" s="23"/>
      <c r="N78" s="23">
        <v>0</v>
      </c>
      <c r="O78" s="23">
        <v>0</v>
      </c>
      <c r="P78" s="23"/>
      <c r="Q78" s="23">
        <f>F78</f>
        <v>20304269.3</v>
      </c>
      <c r="R78" s="23">
        <v>0</v>
      </c>
      <c r="S78" s="23">
        <v>30000</v>
      </c>
      <c r="T78" s="23">
        <v>22500</v>
      </c>
    </row>
    <row r="79" spans="1:20" s="20" customFormat="1" ht="18.75" customHeight="1">
      <c r="A79" s="24" t="s">
        <v>124</v>
      </c>
      <c r="B79" s="26" t="s">
        <v>125</v>
      </c>
      <c r="C79" s="23">
        <v>479.6</v>
      </c>
      <c r="D79" s="23">
        <v>111.6</v>
      </c>
      <c r="E79" s="23">
        <v>479.6</v>
      </c>
      <c r="F79" s="23">
        <v>13630127.34</v>
      </c>
      <c r="G79" s="23">
        <f>F79/E79</f>
        <v>28419.7817764804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f>F79</f>
        <v>13630127.34</v>
      </c>
      <c r="R79" s="23">
        <v>0</v>
      </c>
      <c r="S79" s="23">
        <v>30000</v>
      </c>
      <c r="T79" s="23">
        <v>22500</v>
      </c>
    </row>
    <row r="80" spans="1:20" s="20" customFormat="1" ht="21.75" customHeight="1">
      <c r="A80" s="24" t="s">
        <v>126</v>
      </c>
      <c r="B80" s="26" t="s">
        <v>127</v>
      </c>
      <c r="C80" s="23">
        <v>223.9</v>
      </c>
      <c r="D80" s="23">
        <v>56.2</v>
      </c>
      <c r="E80" s="23">
        <v>223.9</v>
      </c>
      <c r="F80" s="23">
        <v>6674141.96</v>
      </c>
      <c r="G80" s="23">
        <f>F80/E80</f>
        <v>29808.58401071907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f>F80</f>
        <v>6674141.96</v>
      </c>
      <c r="R80" s="23">
        <v>0</v>
      </c>
      <c r="S80" s="23">
        <v>30000</v>
      </c>
      <c r="T80" s="23">
        <v>22500</v>
      </c>
    </row>
    <row r="81" spans="1:20" s="20" customFormat="1" ht="19.5" customHeight="1">
      <c r="A81" s="21" t="s">
        <v>128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s="20" customFormat="1" ht="18" customHeight="1">
      <c r="A82" s="22" t="s">
        <v>78</v>
      </c>
      <c r="B82" s="22"/>
      <c r="C82" s="23">
        <v>168</v>
      </c>
      <c r="D82" s="23">
        <v>42</v>
      </c>
      <c r="E82" s="23">
        <v>168</v>
      </c>
      <c r="F82" s="23">
        <f>F83+F84</f>
        <v>5036149.2</v>
      </c>
      <c r="G82" s="23">
        <f>F82/E82</f>
        <v>29977.078571428574</v>
      </c>
      <c r="H82" s="23">
        <v>0</v>
      </c>
      <c r="I82" s="23">
        <v>0</v>
      </c>
      <c r="J82" s="23"/>
      <c r="K82" s="23">
        <v>0</v>
      </c>
      <c r="L82" s="23">
        <v>0</v>
      </c>
      <c r="M82" s="23"/>
      <c r="N82" s="23">
        <v>0</v>
      </c>
      <c r="O82" s="23">
        <v>0</v>
      </c>
      <c r="P82" s="23"/>
      <c r="Q82" s="23">
        <f>Q83+Q84</f>
        <v>5036149.2</v>
      </c>
      <c r="R82" s="23">
        <v>0</v>
      </c>
      <c r="S82" s="23">
        <v>30000</v>
      </c>
      <c r="T82" s="23">
        <v>22500</v>
      </c>
    </row>
    <row r="83" spans="1:20" s="20" customFormat="1" ht="30.75">
      <c r="A83" s="24" t="s">
        <v>129</v>
      </c>
      <c r="B83" s="26" t="s">
        <v>130</v>
      </c>
      <c r="C83" s="23">
        <v>84</v>
      </c>
      <c r="D83" s="23">
        <v>0</v>
      </c>
      <c r="E83" s="23">
        <v>84</v>
      </c>
      <c r="F83" s="23">
        <v>2518074.6</v>
      </c>
      <c r="G83" s="23">
        <f>F83/E83</f>
        <v>29977.078571428574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2518074.6</v>
      </c>
      <c r="R83" s="23">
        <v>0</v>
      </c>
      <c r="S83" s="23">
        <v>30000</v>
      </c>
      <c r="T83" s="23">
        <v>22500</v>
      </c>
    </row>
    <row r="84" spans="1:20" s="20" customFormat="1" ht="15">
      <c r="A84" s="24" t="s">
        <v>131</v>
      </c>
      <c r="B84" s="26" t="s">
        <v>132</v>
      </c>
      <c r="C84" s="23">
        <v>84</v>
      </c>
      <c r="D84" s="23">
        <v>42</v>
      </c>
      <c r="E84" s="23">
        <v>84</v>
      </c>
      <c r="F84" s="23">
        <v>2518074.6</v>
      </c>
      <c r="G84" s="23">
        <f>F84/E84</f>
        <v>29977.078571428574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2518074.6</v>
      </c>
      <c r="R84" s="23">
        <v>0</v>
      </c>
      <c r="S84" s="23">
        <v>30000</v>
      </c>
      <c r="T84" s="23">
        <v>22500</v>
      </c>
    </row>
    <row r="85" spans="1:20" s="20" customFormat="1" ht="22.5" customHeight="1">
      <c r="A85" s="21" t="s">
        <v>133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20" customFormat="1" ht="19.5" customHeight="1">
      <c r="A86" s="22" t="s">
        <v>78</v>
      </c>
      <c r="B86" s="22"/>
      <c r="C86" s="23">
        <f>C87+C88+C89+C90+C91+C92+C93+C94</f>
        <v>1122.8999999999999</v>
      </c>
      <c r="D86" s="23">
        <v>0</v>
      </c>
      <c r="E86" s="23">
        <f>E87+E88+E89+E90+E91+E92+E93+E94</f>
        <v>1122.8999999999999</v>
      </c>
      <c r="F86" s="23">
        <f>F87+F88+F89+F90+F91+F92+F93+F94</f>
        <v>16099800.04</v>
      </c>
      <c r="G86" s="23">
        <f>F86/E86</f>
        <v>14337.697070086384</v>
      </c>
      <c r="H86" s="23">
        <v>0</v>
      </c>
      <c r="I86" s="23">
        <v>0</v>
      </c>
      <c r="J86" s="23"/>
      <c r="K86" s="23">
        <v>0</v>
      </c>
      <c r="L86" s="23">
        <v>0</v>
      </c>
      <c r="M86" s="23"/>
      <c r="N86" s="23">
        <v>0</v>
      </c>
      <c r="O86" s="23">
        <v>0</v>
      </c>
      <c r="P86" s="23"/>
      <c r="Q86" s="23">
        <f>F86</f>
        <v>16099800.04</v>
      </c>
      <c r="R86" s="23">
        <v>0</v>
      </c>
      <c r="S86" s="23">
        <v>30000</v>
      </c>
      <c r="T86" s="23">
        <v>22500</v>
      </c>
    </row>
    <row r="87" spans="1:20" s="20" customFormat="1" ht="20.25" customHeight="1">
      <c r="A87" s="24" t="s">
        <v>134</v>
      </c>
      <c r="B87" s="26" t="s">
        <v>135</v>
      </c>
      <c r="C87" s="23">
        <v>105.8</v>
      </c>
      <c r="D87" s="23">
        <v>0</v>
      </c>
      <c r="E87" s="23">
        <f>C87</f>
        <v>105.8</v>
      </c>
      <c r="F87" s="23">
        <v>1516418.13</v>
      </c>
      <c r="G87" s="23">
        <f aca="true" t="shared" si="7" ref="G87:G94">F87/E87</f>
        <v>14332.874574669186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f aca="true" t="shared" si="8" ref="Q87:Q94">F87</f>
        <v>1516418.13</v>
      </c>
      <c r="R87" s="23">
        <v>0</v>
      </c>
      <c r="S87" s="23">
        <v>30000</v>
      </c>
      <c r="T87" s="23">
        <v>22500</v>
      </c>
    </row>
    <row r="88" spans="1:20" s="20" customFormat="1" ht="15">
      <c r="A88" s="24" t="s">
        <v>136</v>
      </c>
      <c r="B88" s="26" t="s">
        <v>137</v>
      </c>
      <c r="C88" s="23">
        <v>247.2</v>
      </c>
      <c r="D88" s="23">
        <v>0</v>
      </c>
      <c r="E88" s="23">
        <f aca="true" t="shared" si="9" ref="E88:E94">C88</f>
        <v>247.2</v>
      </c>
      <c r="F88" s="23">
        <v>3544085.8</v>
      </c>
      <c r="G88" s="23">
        <f t="shared" si="7"/>
        <v>14336.916666666666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f t="shared" si="8"/>
        <v>3544085.8</v>
      </c>
      <c r="R88" s="23">
        <v>0</v>
      </c>
      <c r="S88" s="23">
        <v>30000</v>
      </c>
      <c r="T88" s="23">
        <v>22500</v>
      </c>
    </row>
    <row r="89" spans="1:20" s="20" customFormat="1" ht="15">
      <c r="A89" s="24" t="s">
        <v>138</v>
      </c>
      <c r="B89" s="26" t="s">
        <v>139</v>
      </c>
      <c r="C89" s="23">
        <v>139.5</v>
      </c>
      <c r="D89" s="23">
        <v>0</v>
      </c>
      <c r="E89" s="23">
        <f t="shared" si="9"/>
        <v>139.5</v>
      </c>
      <c r="F89" s="23">
        <v>1999999.87</v>
      </c>
      <c r="G89" s="23">
        <f t="shared" si="7"/>
        <v>14336.916630824373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f t="shared" si="8"/>
        <v>1999999.87</v>
      </c>
      <c r="R89" s="23">
        <v>0</v>
      </c>
      <c r="S89" s="23">
        <v>30000</v>
      </c>
      <c r="T89" s="23">
        <v>22500</v>
      </c>
    </row>
    <row r="90" spans="1:20" s="20" customFormat="1" ht="15">
      <c r="A90" s="24" t="s">
        <v>140</v>
      </c>
      <c r="B90" s="26" t="s">
        <v>141</v>
      </c>
      <c r="C90" s="23">
        <v>181</v>
      </c>
      <c r="D90" s="23">
        <v>0</v>
      </c>
      <c r="E90" s="23">
        <f t="shared" si="9"/>
        <v>181</v>
      </c>
      <c r="F90" s="23">
        <v>2595241.31</v>
      </c>
      <c r="G90" s="23">
        <f t="shared" si="7"/>
        <v>14338.349779005524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f t="shared" si="8"/>
        <v>2595241.31</v>
      </c>
      <c r="R90" s="23">
        <v>0</v>
      </c>
      <c r="S90" s="23">
        <v>30000</v>
      </c>
      <c r="T90" s="23">
        <v>22500</v>
      </c>
    </row>
    <row r="91" spans="1:20" s="20" customFormat="1" ht="15">
      <c r="A91" s="24" t="s">
        <v>142</v>
      </c>
      <c r="B91" s="26" t="s">
        <v>143</v>
      </c>
      <c r="C91" s="23">
        <v>271</v>
      </c>
      <c r="D91" s="23">
        <v>0</v>
      </c>
      <c r="E91" s="23">
        <f t="shared" si="9"/>
        <v>271</v>
      </c>
      <c r="F91" s="23">
        <v>3884918.82</v>
      </c>
      <c r="G91" s="23">
        <f t="shared" si="7"/>
        <v>14335.493800738006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f t="shared" si="8"/>
        <v>3884918.82</v>
      </c>
      <c r="R91" s="23">
        <v>0</v>
      </c>
      <c r="S91" s="23">
        <v>30000</v>
      </c>
      <c r="T91" s="23">
        <v>22500</v>
      </c>
    </row>
    <row r="92" spans="1:20" s="20" customFormat="1" ht="15">
      <c r="A92" s="24" t="s">
        <v>144</v>
      </c>
      <c r="B92" s="26" t="s">
        <v>145</v>
      </c>
      <c r="C92" s="23">
        <v>37.8</v>
      </c>
      <c r="D92" s="23">
        <v>0</v>
      </c>
      <c r="E92" s="23">
        <f t="shared" si="9"/>
        <v>37.8</v>
      </c>
      <c r="F92" s="23">
        <v>543022.11</v>
      </c>
      <c r="G92" s="23">
        <f t="shared" si="7"/>
        <v>14365.664285714287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f t="shared" si="8"/>
        <v>543022.11</v>
      </c>
      <c r="R92" s="23">
        <v>0</v>
      </c>
      <c r="S92" s="23">
        <v>30000</v>
      </c>
      <c r="T92" s="23">
        <v>22500</v>
      </c>
    </row>
    <row r="93" spans="1:20" s="20" customFormat="1" ht="15">
      <c r="A93" s="24" t="s">
        <v>146</v>
      </c>
      <c r="B93" s="26" t="s">
        <v>147</v>
      </c>
      <c r="C93" s="23">
        <v>37.3</v>
      </c>
      <c r="D93" s="23">
        <v>0</v>
      </c>
      <c r="E93" s="23">
        <f t="shared" si="9"/>
        <v>37.3</v>
      </c>
      <c r="F93" s="23">
        <v>534356.86</v>
      </c>
      <c r="G93" s="23">
        <f t="shared" si="7"/>
        <v>14325.921179624665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f t="shared" si="8"/>
        <v>534356.86</v>
      </c>
      <c r="R93" s="23">
        <v>0</v>
      </c>
      <c r="S93" s="23">
        <v>30000</v>
      </c>
      <c r="T93" s="23">
        <v>22500</v>
      </c>
    </row>
    <row r="94" spans="1:20" s="20" customFormat="1" ht="15">
      <c r="A94" s="24" t="s">
        <v>148</v>
      </c>
      <c r="B94" s="26" t="s">
        <v>149</v>
      </c>
      <c r="C94" s="23">
        <v>103.3</v>
      </c>
      <c r="D94" s="23">
        <v>0</v>
      </c>
      <c r="E94" s="23">
        <f t="shared" si="9"/>
        <v>103.3</v>
      </c>
      <c r="F94" s="23">
        <v>1481757.14</v>
      </c>
      <c r="G94" s="23">
        <f t="shared" si="7"/>
        <v>14344.2123910939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f t="shared" si="8"/>
        <v>1481757.14</v>
      </c>
      <c r="R94" s="23">
        <v>0</v>
      </c>
      <c r="S94" s="23">
        <v>30000</v>
      </c>
      <c r="T94" s="23">
        <v>22500</v>
      </c>
    </row>
    <row r="95" spans="1:20" s="20" customFormat="1" ht="20.25" customHeight="1">
      <c r="A95" s="21" t="s">
        <v>150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s="20" customFormat="1" ht="18.75" customHeight="1">
      <c r="A96" s="22" t="s">
        <v>78</v>
      </c>
      <c r="B96" s="22"/>
      <c r="C96" s="23">
        <f>SUM(C97:C100)</f>
        <v>367.65</v>
      </c>
      <c r="D96" s="23">
        <f>SUM(D97:D100)</f>
        <v>0</v>
      </c>
      <c r="E96" s="23">
        <f>SUM(E97:E100)</f>
        <v>367.65</v>
      </c>
      <c r="F96" s="23">
        <v>10230000</v>
      </c>
      <c r="G96" s="23">
        <f>F96/E96</f>
        <v>27825.377396980824</v>
      </c>
      <c r="H96" s="23">
        <v>0</v>
      </c>
      <c r="I96" s="23">
        <v>0</v>
      </c>
      <c r="J96" s="23"/>
      <c r="K96" s="23">
        <v>0</v>
      </c>
      <c r="L96" s="23">
        <v>0</v>
      </c>
      <c r="M96" s="23"/>
      <c r="N96" s="23">
        <v>0</v>
      </c>
      <c r="O96" s="23">
        <v>0</v>
      </c>
      <c r="P96" s="23"/>
      <c r="Q96" s="23">
        <v>10230000</v>
      </c>
      <c r="R96" s="23">
        <v>0</v>
      </c>
      <c r="S96" s="23">
        <v>30000</v>
      </c>
      <c r="T96" s="23">
        <v>22500</v>
      </c>
    </row>
    <row r="97" spans="1:20" s="20" customFormat="1" ht="20.25" customHeight="1">
      <c r="A97" s="24" t="s">
        <v>151</v>
      </c>
      <c r="B97" s="26" t="s">
        <v>152</v>
      </c>
      <c r="C97" s="23">
        <v>70</v>
      </c>
      <c r="D97" s="23">
        <v>0</v>
      </c>
      <c r="E97" s="23">
        <f>C97</f>
        <v>70</v>
      </c>
      <c r="F97" s="23">
        <v>2046000</v>
      </c>
      <c r="G97" s="23">
        <f>F97/E97</f>
        <v>29228.571428571428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2046000</v>
      </c>
      <c r="R97" s="23">
        <v>0</v>
      </c>
      <c r="S97" s="23">
        <v>30000</v>
      </c>
      <c r="T97" s="23">
        <v>22500</v>
      </c>
    </row>
    <row r="98" spans="1:20" s="20" customFormat="1" ht="20.25" customHeight="1">
      <c r="A98" s="24" t="s">
        <v>153</v>
      </c>
      <c r="B98" s="26" t="s">
        <v>154</v>
      </c>
      <c r="C98" s="23">
        <v>136.4</v>
      </c>
      <c r="D98" s="23">
        <v>0</v>
      </c>
      <c r="E98" s="23">
        <f>C98</f>
        <v>136.4</v>
      </c>
      <c r="F98" s="23">
        <v>4092000</v>
      </c>
      <c r="G98" s="23">
        <f>F98/E98</f>
        <v>30000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4092000</v>
      </c>
      <c r="R98" s="23">
        <v>0</v>
      </c>
      <c r="S98" s="23">
        <v>30000</v>
      </c>
      <c r="T98" s="23">
        <v>22500</v>
      </c>
    </row>
    <row r="99" spans="1:20" s="20" customFormat="1" ht="19.5" customHeight="1">
      <c r="A99" s="24" t="s">
        <v>155</v>
      </c>
      <c r="B99" s="26" t="s">
        <v>156</v>
      </c>
      <c r="C99" s="23">
        <v>76</v>
      </c>
      <c r="D99" s="23">
        <v>0</v>
      </c>
      <c r="E99" s="23">
        <f>C99</f>
        <v>76</v>
      </c>
      <c r="F99" s="23">
        <v>1534500</v>
      </c>
      <c r="G99" s="23">
        <f>F99/E99</f>
        <v>20190.78947368421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1534500</v>
      </c>
      <c r="R99" s="23">
        <v>0</v>
      </c>
      <c r="S99" s="23">
        <v>30000</v>
      </c>
      <c r="T99" s="23">
        <v>22500</v>
      </c>
    </row>
    <row r="100" spans="1:20" s="20" customFormat="1" ht="24" customHeight="1">
      <c r="A100" s="24" t="s">
        <v>157</v>
      </c>
      <c r="B100" s="26" t="s">
        <v>158</v>
      </c>
      <c r="C100" s="23">
        <v>85.25</v>
      </c>
      <c r="D100" s="23">
        <v>0</v>
      </c>
      <c r="E100" s="23">
        <f>C100</f>
        <v>85.25</v>
      </c>
      <c r="F100" s="23">
        <v>2557500</v>
      </c>
      <c r="G100" s="23">
        <f>F100/E100</f>
        <v>30000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2557500</v>
      </c>
      <c r="R100" s="23">
        <v>0</v>
      </c>
      <c r="S100" s="23">
        <v>30000</v>
      </c>
      <c r="T100" s="23">
        <v>22500</v>
      </c>
    </row>
    <row r="101" spans="1:20" s="20" customFormat="1" ht="19.5" customHeight="1">
      <c r="A101" s="21" t="s">
        <v>159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20" customFormat="1" ht="19.5" customHeight="1">
      <c r="A102" s="22" t="s">
        <v>78</v>
      </c>
      <c r="B102" s="22"/>
      <c r="C102" s="23">
        <f>C103+C104+C105</f>
        <v>769.2</v>
      </c>
      <c r="D102" s="23">
        <v>53.5</v>
      </c>
      <c r="E102" s="23">
        <f>E103+E104+E105</f>
        <v>769.2</v>
      </c>
      <c r="F102" s="23">
        <f>F103+F104+F105</f>
        <v>19895171.84</v>
      </c>
      <c r="G102" s="23">
        <f>F102/E102</f>
        <v>25864.75798231929</v>
      </c>
      <c r="H102" s="23">
        <v>0</v>
      </c>
      <c r="I102" s="23">
        <v>0</v>
      </c>
      <c r="J102" s="23"/>
      <c r="K102" s="23">
        <v>0</v>
      </c>
      <c r="L102" s="23">
        <v>0</v>
      </c>
      <c r="M102" s="23"/>
      <c r="N102" s="23">
        <v>0</v>
      </c>
      <c r="O102" s="23">
        <v>0</v>
      </c>
      <c r="P102" s="23"/>
      <c r="Q102" s="23">
        <f>Q103+Q104+Q105</f>
        <v>19895171.84</v>
      </c>
      <c r="R102" s="23">
        <v>0</v>
      </c>
      <c r="S102" s="23">
        <v>30000</v>
      </c>
      <c r="T102" s="23">
        <v>22500</v>
      </c>
    </row>
    <row r="103" spans="1:20" s="20" customFormat="1" ht="18" customHeight="1">
      <c r="A103" s="24" t="s">
        <v>160</v>
      </c>
      <c r="B103" s="26" t="s">
        <v>161</v>
      </c>
      <c r="C103" s="23">
        <v>117.2</v>
      </c>
      <c r="D103" s="23">
        <v>0</v>
      </c>
      <c r="E103" s="23">
        <v>117.2</v>
      </c>
      <c r="F103" s="23">
        <v>2558771.84</v>
      </c>
      <c r="G103" s="23">
        <f>F103/E103</f>
        <v>21832.52423208191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2558771.84</v>
      </c>
      <c r="R103" s="23">
        <v>0</v>
      </c>
      <c r="S103" s="23">
        <v>30000</v>
      </c>
      <c r="T103" s="23">
        <v>22500</v>
      </c>
    </row>
    <row r="104" spans="1:20" s="20" customFormat="1" ht="18" customHeight="1">
      <c r="A104" s="24" t="s">
        <v>162</v>
      </c>
      <c r="B104" s="26" t="s">
        <v>163</v>
      </c>
      <c r="C104" s="23">
        <v>363.3</v>
      </c>
      <c r="D104" s="23">
        <v>0</v>
      </c>
      <c r="E104" s="23">
        <v>363.3</v>
      </c>
      <c r="F104" s="23">
        <v>9886800</v>
      </c>
      <c r="G104" s="23">
        <f>F104/E104</f>
        <v>27213.87283236994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9886800</v>
      </c>
      <c r="R104" s="23">
        <v>0</v>
      </c>
      <c r="S104" s="23">
        <v>30000</v>
      </c>
      <c r="T104" s="23">
        <v>22500</v>
      </c>
    </row>
    <row r="105" spans="1:20" s="20" customFormat="1" ht="18" customHeight="1">
      <c r="A105" s="24" t="s">
        <v>164</v>
      </c>
      <c r="B105" s="26" t="s">
        <v>165</v>
      </c>
      <c r="C105" s="23">
        <v>288.7</v>
      </c>
      <c r="D105" s="23">
        <v>53.5</v>
      </c>
      <c r="E105" s="23">
        <v>288.7</v>
      </c>
      <c r="F105" s="23">
        <v>7449600</v>
      </c>
      <c r="G105" s="23">
        <f>F105/E105</f>
        <v>25803.948735711812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7449600</v>
      </c>
      <c r="R105" s="23">
        <v>0</v>
      </c>
      <c r="S105" s="23">
        <v>30000</v>
      </c>
      <c r="T105" s="23">
        <v>22500</v>
      </c>
    </row>
    <row r="106" ht="13.5">
      <c r="T106" s="3" t="s">
        <v>166</v>
      </c>
    </row>
    <row r="111" ht="36" customHeight="1"/>
    <row r="65536" ht="13.5"/>
  </sheetData>
  <sheetProtection selectLockedCells="1" selectUnlockedCells="1"/>
  <mergeCells count="62">
    <mergeCell ref="Q2:T2"/>
    <mergeCell ref="N3:T3"/>
    <mergeCell ref="O4:T4"/>
    <mergeCell ref="O5:T5"/>
    <mergeCell ref="N6:T6"/>
    <mergeCell ref="O7:T7"/>
    <mergeCell ref="A8:T8"/>
    <mergeCell ref="A9:T9"/>
    <mergeCell ref="A11:A14"/>
    <mergeCell ref="B11:B14"/>
    <mergeCell ref="C11:D12"/>
    <mergeCell ref="E11:G12"/>
    <mergeCell ref="H11:J12"/>
    <mergeCell ref="K11:M12"/>
    <mergeCell ref="N11:P12"/>
    <mergeCell ref="Q11:Q14"/>
    <mergeCell ref="R11:R14"/>
    <mergeCell ref="S11:S14"/>
    <mergeCell ref="T11:T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7:B17"/>
    <mergeCell ref="A18:T18"/>
    <mergeCell ref="A19:B19"/>
    <mergeCell ref="A23:T23"/>
    <mergeCell ref="A24:B24"/>
    <mergeCell ref="A29:T29"/>
    <mergeCell ref="A30:B30"/>
    <mergeCell ref="A35:T35"/>
    <mergeCell ref="A36:B36"/>
    <mergeCell ref="A47:T47"/>
    <mergeCell ref="A48:B48"/>
    <mergeCell ref="A50:T50"/>
    <mergeCell ref="A51:B51"/>
    <mergeCell ref="A61:T61"/>
    <mergeCell ref="A62:B62"/>
    <mergeCell ref="A64:T64"/>
    <mergeCell ref="A65:B65"/>
    <mergeCell ref="A71:T71"/>
    <mergeCell ref="A72:B72"/>
    <mergeCell ref="A77:T77"/>
    <mergeCell ref="A78:B78"/>
    <mergeCell ref="A81:T81"/>
    <mergeCell ref="A82:B82"/>
    <mergeCell ref="A85:T85"/>
    <mergeCell ref="A86:B86"/>
    <mergeCell ref="A95:T95"/>
    <mergeCell ref="A96:B96"/>
    <mergeCell ref="A101:T101"/>
    <mergeCell ref="A102:B102"/>
  </mergeCells>
  <printOptions horizontalCentered="1"/>
  <pageMargins left="0.025694444444444443" right="0" top="0.7479166666666667" bottom="0.7479166666666667" header="0.5118055555555555" footer="0.5118055555555555"/>
  <pageSetup horizontalDpi="300" verticalDpi="3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 Vorobjeva</cp:lastModifiedBy>
  <cp:lastPrinted>2013-09-11T12:24:17Z</cp:lastPrinted>
  <dcterms:created xsi:type="dcterms:W3CDTF">2011-05-11T07:08:14Z</dcterms:created>
  <dcterms:modified xsi:type="dcterms:W3CDTF">2013-09-11T12:24:32Z</dcterms:modified>
  <cp:category/>
  <cp:version/>
  <cp:contentType/>
  <cp:contentStatus/>
  <cp:revision>1</cp:revision>
</cp:coreProperties>
</file>