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1" firstSheet="0" showHorizontalScroll="true" showSheetTabs="true" showVerticalScroll="true" tabRatio="600" windowHeight="8192" windowWidth="16384" xWindow="0" yWindow="0"/>
  </bookViews>
  <sheets>
    <sheet name="ТАБЛИЦА 6" sheetId="1" state="visible" r:id="rId2"/>
    <sheet name="ТАБЛИЦА 7" sheetId="2" state="visible" r:id="rId3"/>
  </sheets>
  <calcPr iterateCount="100" refMode="A1" iterate="false" iterateDelta="0.0001"/>
</workbook>
</file>

<file path=xl/sharedStrings.xml><?xml version="1.0" encoding="utf-8"?>
<sst xmlns="http://schemas.openxmlformats.org/spreadsheetml/2006/main" count="522" uniqueCount="235">
  <si>
    <t>“Йӧзлысь дзоньвидзалун сӧвмӧдӧм” Коми Республикаса канму уджтас вынсьӧдӧм йылысь” Коми Республикаса Веськӧдлан котырлӧн 2012 во кӧч тӧлысь 28 лунся 420 №-а шуӧмӧ пыртӧм вежсьӧмъяс дорӧ 
1 СОДТӦД</t>
  </si>
  <si>
    <t>"</t>
  </si>
  <si>
    <t>" 6 таблица</t>
  </si>
  <si>
    <t>Коми Республикаса республиканскӧй сьӧмкудлӧн тшӧт весьтӧ Канму уджтас збыльмӧдӧм сьӧмӧн могмӧдӧм (федеральнӧй сьӧмкудйысь сьӧм арталӧмӧн)</t>
  </si>
  <si>
    <t>Статус</t>
  </si>
  <si>
    <t>Канму уджтаслӧн, канму уджтасса уджтасувлӧн,  медшӧр мероприятиелӧн ним</t>
  </si>
  <si>
    <t>Кывкутӧмӧн збыльмӧдысь, ӧтув збыльмӧдысьяс, 
заказ вӧчысь-координируйтысь</t>
  </si>
  <si>
    <t>Сьӧмкуд классификация код</t>
  </si>
  <si>
    <t>Сьӧмӧн могмӧдӧм (сюрс шайт), во</t>
  </si>
  <si>
    <t>ГРБС</t>
  </si>
  <si>
    <t>КФСР</t>
  </si>
  <si>
    <t>КЦСР</t>
  </si>
  <si>
    <t>КВР</t>
  </si>
  <si>
    <t>2013 год (очередной год) старое</t>
  </si>
  <si>
    <t>2013 год (очередной год) 
под первонач. бюджет МЗ РК</t>
  </si>
  <si>
    <t>2013 во (ӧчереднӧй во)</t>
  </si>
  <si>
    <t>отклонения</t>
  </si>
  <si>
    <t>в т.ч. отклонения по коду 260</t>
  </si>
  <si>
    <t>2014 год (первый год планового периода) старое</t>
  </si>
  <si>
    <t>2014 во (планӧвӧй кадколастлӧн медводдза во)</t>
  </si>
  <si>
    <t>2015 год (второй год планового периода) старое</t>
  </si>
  <si>
    <t>2015 во (планӧвӧй кадколастлӧн мӧд во)</t>
  </si>
  <si>
    <t>ИТОГО старое</t>
  </si>
  <si>
    <t>СТАВЫС</t>
  </si>
  <si>
    <t>Коми Республикаса канму уджтас</t>
  </si>
  <si>
    <t>Коми Республикаса йӧзлысь дзоньвидзалун видзӧм сӧвмӧдӧм</t>
  </si>
  <si>
    <t>СТАВНАС</t>
  </si>
  <si>
    <t>Х</t>
  </si>
  <si>
    <t>Коми Республикаса йӧзлысь дзоньвидзалун видзан министерство</t>
  </si>
  <si>
    <t>Коми Республикаса архитектура, стрӧитчӧм да коммунальнӧй овмӧс министерство</t>
  </si>
  <si>
    <t>1 уджтасув</t>
  </si>
  <si>
    <t>Коми Республика мутасын гражданалы дон босьттӧг медицина отсӧг сетӧмын канмусянь гарантияясӧн могмӧдӧм</t>
  </si>
  <si>
    <t>Ставнас</t>
  </si>
  <si>
    <t>1.1. мог</t>
  </si>
  <si>
    <r>
      <t xml:space="preserve">Гражданалы грантируйтӧм ыджда да качество кузя </t>
    </r>
    <r>
      <rPr>
        <rFont val="Times New Roman"/>
        <charset val="1"/>
        <family val="1"/>
        <color rgb="FF000000"/>
        <sz val="12"/>
      </rPr>
      <t xml:space="preserve">дон босьттӧг медицина отсӧг босьтӧм вылӧ оланподув серти инӧдъяс збыльмӧдӧмын ӧтувъя механизм лӧсьӧдӧм</t>
    </r>
  </si>
  <si>
    <t>Медшӧр мероприятиеяс</t>
  </si>
  <si>
    <t>Коми Республика мутасын гражданалы дон босьттӧг медицина отсӧг сетӧмын канмусянь гарантияясӧн мутас уджтас серти гражданалы медицина отсӧг сетӧм котыртӧм</t>
  </si>
  <si>
    <t>Кывкутӧмӧн збыльмӧдысь:                 Коми Республикаса йӧзлысь дзоньвидзалун видзан министерство</t>
  </si>
  <si>
    <t>0901, 0902, 0903, 0909</t>
  </si>
  <si>
    <t>0960200, 4709900, 4719900, 4769900, 4779900, 7710100, 5051702, 4859700</t>
  </si>
  <si>
    <t>611,  612,                                   621,                                               560,            242,             580,     244</t>
  </si>
  <si>
    <t>Йӧзлы медицина отсӧг котыртӧм бурмӧдӧм (амбулаторнӧй, стационарнӧй медицина отсӧг, став сикас лунся станционаръясын медицина отсӧг, регыдъя медицина отсӧг)</t>
  </si>
  <si>
    <t>1.2. мог</t>
  </si>
  <si>
    <t>Карса да сиктса йӧзлы первичнӧй медико-санитарнӧй отсӧг сетӧмын котыртан механизмъяс бурмӧдӧм</t>
  </si>
  <si>
    <t>Участкӧвӧй служба, общӧй практикаа врач институт, керка овмӧсъяс сӧвмӧдӧм</t>
  </si>
  <si>
    <t>0902</t>
  </si>
  <si>
    <t>4789900, 4719900</t>
  </si>
  <si>
    <t>Медицина отсӧг сетӧмын нуждайтчысь пациентъяслы, кодъяс олӧны сиктын да карын, мунан маршрутъяс лӧсьӧдӧм медицина отсӧг сетан тшупӧдъяс тӧд вылын кутӧмӧн</t>
  </si>
  <si>
    <t>Сестринскӧй дӧзьӧрлы койкаяс серти удж могмӧдӧм</t>
  </si>
  <si>
    <t>0901</t>
  </si>
  <si>
    <t>1.3. мог</t>
  </si>
  <si>
    <t>Йӧзлысь дзоньвидзалун видзан учреждениеяслы дугдывтӧг уджалӧм вылӧ условиеяс лӧсьӧдӧм</t>
  </si>
  <si>
    <t>854</t>
  </si>
  <si>
    <t>Учреждениеяслысь (юкӧдувъяслысь, учреждениеясса службаяслысь), кодъяс могмӧдӧны уджӧн медицина отсӧг сетысь дзоньвидалун видзан учреждениеяс, уджсӧ бурмӧдӧм, сы лыдын донорскӧй вир да сыысь компонентъяс заптӧм, переработайтӧм, видзӧм да юклӧм</t>
  </si>
  <si>
    <t>0901, 0906, 0909</t>
  </si>
  <si>
    <t>4709900, 4729900, 4699900</t>
  </si>
  <si>
    <t>611,         612</t>
  </si>
  <si>
    <t>Надзорнӧй органъяслӧн кесйӧгъясӧн мониторинг збыльмӧдӧм найӧс ас кадӧ бырӧдӧм да сьӧмӧн бура вӧдитчӧм могысь, надзорнӧй органъяслӧн кесйӧгъяс бырӧдӧм бӧрся видзӧдӧм</t>
  </si>
  <si>
    <t>Кывкутӧмӧн збыльмӧдысь:                   Коми Республикаса йӧзлысь дзоньвидзалун видзан министерство</t>
  </si>
  <si>
    <t>0901, 0902, 0904, 0905, 0906, 0909</t>
  </si>
  <si>
    <t>4709900, 4719900, 4769900, 4856300, 0960100, 4869900, 4699900, 4729900, 4779900, 4749900</t>
  </si>
  <si>
    <t>612, 622,   244</t>
  </si>
  <si>
    <t>Дзоньвидзалун видзан объектъяс стрӧитӧм да выльмӧдӧм</t>
  </si>
  <si>
    <t>Кывкутӧмӧн збыльмӧдысь:                   Коми Республикаса йӧзлысь дзоньвидзалун видзан министерство                                                                   Ӧтув збыльмӧдысь:  Коми Республикаса архитектура, стрӧитчӧм да коммунальнӧй овмӧс министерство</t>
  </si>
  <si>
    <t>0901,   0902,  0905</t>
  </si>
  <si>
    <t>1020101</t>
  </si>
  <si>
    <t>Дзоньвидзалун видзан юкӧнын инвестиция сьӧм кыскӧмӧн балаяс збыльмӧдан юалӧмъяс кузя Коми Республикаса олӧмӧ пӧртысь власьт органъяслысь ведомствокостса ӧтув йитӧд кутӧм бурмӧдӧм</t>
  </si>
  <si>
    <t>Медицина отсӧг сетан пӧрадокъяс да стандартъяс збыльмӧдӧм вылӧ колана оборудованиеӧн коланлун серти мониторинг котыртӧм  да дзоньвидзалун видзан учреждениеяслы сійӧс ньӧбан первоочередносьтсӧ урчитӧм, оборудование ньӧбан удж нуӧдӧм котыртӧм да сы бӧрся видзӧдӧм</t>
  </si>
  <si>
    <t>0901, 0909, 0905</t>
  </si>
  <si>
    <t>4857700, 4709900, 0960100, 4769900, 4739900, 4699900</t>
  </si>
  <si>
    <t>244,                      612</t>
  </si>
  <si>
    <t>Оборудованиеӧн торъя мог вылӧ да бура вӧдитчӧм кузя мониторинг бурмӧдӧм, оборудованиелӧн гарантия да гарантия помасьӧм бӧрся видзӧдӧм</t>
  </si>
  <si>
    <t>1.4. мог</t>
  </si>
  <si>
    <t>Дзоньвидзалун видзан учреждениеяслысь везсӧ да дзоньвидзалун видзан учреждениеясса койка фондлысь тэчассӧ бурмӧдӧм</t>
  </si>
  <si>
    <t>Медшӧр мероприятие</t>
  </si>
  <si>
    <t>Дінмуса йӧзлӧн коланлун серти медицина учреждениеяслысь вез сӧвмӧдӧм сылысь лыд да овмӧдӧм серти аслыспӧлӧслунъяс тӧд вылын кутӧмӧн</t>
  </si>
  <si>
    <t>Нозологияяс дырйи, кутшӧмъяс пыртӧны медся ыджыд пай кувсян да йӧзлӧн висян тэчасӧ, стационарнӧй медицина отсӧгын йӧзлы позянлунсӧ могмӧдӧмӧн койка фонд реструктуризуйтӧм</t>
  </si>
  <si>
    <t>1.5. мог</t>
  </si>
  <si>
    <t>Торъя категория гражданалы, кодъяслӧн эм кокньӧд серти лекарствоӧн могмӧдӧм вылӧ инӧд, могмӧдӧм котыртны бурмӧдӧм</t>
  </si>
  <si>
    <t>Кокньӧд серти категория гражданаӧс лекарствоӧн могмӧдан мониторинг бурмӧдӧм вылӧ уджтас прӧдукт лӧсьӧдӧм да уджӧ пыртӧм</t>
  </si>
  <si>
    <t>Коми Республикаса аптека везйын лекарственнӧй препаратъяс юклӧм да выльысь юклӧм серти уполномочитӧм фарморганизациякӧд ӧтувъя логистика удж водзмӧстчӧдӧм</t>
  </si>
  <si>
    <t>Кокньӧд серти да дон босьттӧг лекарствоӧн отсӧг сетӧмлы могмӧдана модельяс уджӧ пыртӧм</t>
  </si>
  <si>
    <t>"Медицина промышленносьт сӧвмӧдӧмлы канмусянь отсӧг сетӧм йылысь да йӧзлы да дзоньвидзалун видзан учреждениеяслы лекарственнӧй средствоясӧн да медицина тӧдчанлуна изделиеясӧн могмӧдӧм бурмӧдӧм йылысь" Россия Федерацияса Веськӧдлан котырлӧн 1994 во сора тӧлысь 30 лунся 890 №-а шуӧм серти Коми Республикаса йӧзлысь кокньӧд серти лекарствоӧн могмӧдӧм кузя рӧскод сьӧмӧн могмӧдӧм</t>
  </si>
  <si>
    <t>"Канмусянь йӧзлы отсӧг йылысь" 1999 во сора тӧлысь 17 лунся 178-ФЗ №-а Федеральнӧй оланпас серти торъя категория гражданалы лекарственнӧй средствоясӧн, медицина тӧдчанлуна изделиеясӧн, а сідзжӧ  челядь-инвалидъяслы бурдӧдан сёян-юан торъя прӧдуктъясӧн могмӧдӧм кузя канмусянь социальнӧй отсӧг сетӧм</t>
  </si>
  <si>
    <t>5050302, 5202000</t>
  </si>
  <si>
    <t>Лекарственнӧй средствояс примитан, видзан да нуан-ваян мероприятиеяс нуӧдӧм</t>
  </si>
  <si>
    <t>0909</t>
  </si>
  <si>
    <t>4859700</t>
  </si>
  <si>
    <t>Гражданаӧс лекарственнӧй препаратъясӧн могмӧдӧм кузя котыртан мероприятиеяс збыльмӧдӧм</t>
  </si>
  <si>
    <t>4851400</t>
  </si>
  <si>
    <t>2 уджтасув</t>
  </si>
  <si>
    <t>Торъя медицина отсӧг сӧвмӧдӧм</t>
  </si>
  <si>
    <t>2.1. мог</t>
  </si>
  <si>
    <t>Торъя медицина отсӧг веськӧдлӧмын эффективносьт кыпӧдӧм</t>
  </si>
  <si>
    <t>Торъя медицина отсӧг сетан уна сикас профильяс кузя медшӧр специалистъяслысь уджмогъяс паськӧдӧм да кывкутӧм содтӧм</t>
  </si>
  <si>
    <t>Вылыс технологияа медицина отсӧг сетӧм котыртӧм</t>
  </si>
  <si>
    <t>4700202, 4700201</t>
  </si>
  <si>
    <t>611,        612</t>
  </si>
  <si>
    <t>Хроническӧй висьӧмъясӧн нёрпалысь, сы лыдын торъя вылыс технологияа медицина отсӧгӧн нуждайтчысь висьысьяслысь регистръяс нуӧдӧм тӧдчӧдӧм</t>
  </si>
  <si>
    <t>2.2. мог</t>
  </si>
  <si>
    <t>Пӧрадокъяс да стандартъяс подув вылын торъя медицина отсӧг сетігӧн бурдӧдан да видлалан мунанног котыртӧм бурмӧдӧм</t>
  </si>
  <si>
    <t>Йӧзлӧн тӧдчана висьӧмъяс дырйи: туберкулёз, психика да наркология боксянь дзугсьӧмъяс, ВИЧ-инфекцияяс, вир системаын висьöмъяс да мукӧд висьӧм дырйи медицина отсӧг бурмӧдӧм</t>
  </si>
  <si>
    <t>0901,            0902,         0903,                 0909</t>
  </si>
  <si>
    <t>4699900,       4709900,  4719900,  4859700,  4850400</t>
  </si>
  <si>
    <t>611,                   612,                  622</t>
  </si>
  <si>
    <t>Россия Федерацияса йӧзлысь дзоньвидзалун видзан да налы отсӧг сетан министерствоӧн вынсьӧдӧм Медицина отсӧг сетан пӧрадокъяс да стандартъяс сьӧрсьӧн-бӧрсьӧн уджӧ пыртӧм</t>
  </si>
  <si>
    <t>Торъя, сы лыдын вылыс технологияа медицина отсӧгӧн нуждайтчысь висьысьяслы бӧрйӧм да маршрут серти система бурмӧдӧм</t>
  </si>
  <si>
    <t>Коми Республикаса дзоньвидзалун видзан учреждениеяс подув вылын санаторнӧя бурдӧдан отсӧг сетӧм котыртӧм</t>
  </si>
  <si>
    <t>0905</t>
  </si>
  <si>
    <t>2.3.мог</t>
  </si>
  <si>
    <t>Коми Республикаса катастрофаяс кузя медицина службалысь удж бурмöдöм да мирнӧй да война кадӧ виччысьтӧм лоӧмторъяс  дырйи медицина отсӧг сетӧм котыртӧм</t>
  </si>
  <si>
    <r>
      <t xml:space="preserve">Коми Республикаса к</t>
    </r>
    <r>
      <rPr>
        <rFont val="Times New Roman"/>
        <charset val="1"/>
        <family val="1"/>
        <color rgb="FF000000"/>
        <sz val="14"/>
      </rPr>
      <t xml:space="preserve">атастрофаяс кузя медицина службалӧн, Коми Республикаса гражданаӧс доръян медицина службалӧн веськӧдлан органъяс водзӧ бурмӧдӧм, мирнӧй да война кадӧ виччысьтӧм лоӧмторъяс  дырйи медицина отсӧг сетӧм вылӧ урчитӧм медицина службаса вынъяс да средствояс торйӧдӧм кузя бурмӧдӧм да могмӧдӧм</t>
    </r>
  </si>
  <si>
    <t>Регыдъя да регыдъя торъя медицина отсӧг сетӧм вылӧ авиация средствоясӧн вӧдитчыны котыртӧм бурмӧдӧм</t>
  </si>
  <si>
    <t>Мирнӧй да война кадӧ виччысьтӧм лоӧмторъяс дырйи дзоньвидзалун видзан учреждениеяслы дугдывтӧг уджалӧм вылӧ условиеяс лӧсьӧдӧм</t>
  </si>
  <si>
    <t>111,                      112,                      244</t>
  </si>
  <si>
    <t>«Катастрофаяс кузя медицина школа» уджтас серти велӧдан система сӧвмӧдӧм да котыртӧм</t>
  </si>
  <si>
    <t>Коми Республикаын туй вылын безопасносьт бурмӧдӧм кузя мероприятиеяс котыртӧм</t>
  </si>
  <si>
    <t>2.4. мог</t>
  </si>
  <si>
    <t>Дзоньвидзалун видзан учреждениеяслы инновация да наука уджын отсалӧм</t>
  </si>
  <si>
    <t>Коми Республикаса дзоньвидзалун видзан учреждениеяслӧн уджӧ диагностикалы да бурдӧдӧмлы выль технологияяс пыртӧм</t>
  </si>
  <si>
    <t>Коми Республика сайын торъя медицина, сы лыдын вылыс технологияа, отсӧг сетӧм котыртӧм</t>
  </si>
  <si>
    <t>Дзоньвидзалун видзан учреждениеяслысь наука удж сӧвмӧдӧм да сылысь бӧртасъяссӧ дзоньвидзалун видзан практикаӧ пыртӧм</t>
  </si>
  <si>
    <t>3 уджтасув</t>
  </si>
  <si>
    <t>Мамъяслы да челядьлы медицина отсӧг сӧвмӧдӧм</t>
  </si>
  <si>
    <t>3.1. мог</t>
  </si>
  <si>
    <t>Нывбабалысь дзоньвидзалун да мамлун видзӧм вылӧ весськӧдӧм медицина отсӧг бурмӧдӧм</t>
  </si>
  <si>
    <t>Кага вайигӧн отсалан службаын, сы лыдын нывбабалысь дзоньвидзалун видзан юкӧнын, медицина отсӧг котыртӧм бурмӧдӧм, а сідзжӧ кага сӧвмӧмлы пренатальнӧй (кага вайтӧдз) диагностика сӧвмӧдӧм</t>
  </si>
  <si>
    <t>0901,  0902</t>
  </si>
  <si>
    <t>4709900, 4769900, 4852000</t>
  </si>
  <si>
    <t>611,           612</t>
  </si>
  <si>
    <t>Акушер-гинеколог да педиатр практикаын медицина отсӧг сетӧмын вынсьӧдан пӧрадокъяс да стандартъяс  сьӧрсьӧн-бӧрсьӧн уджӧ пыртӧм</t>
  </si>
  <si>
    <t>Олӧмын сьӧкыд лоӧмторйӧ веськалысь нӧбасьысьяслы медицина отсӧг котыртӧм бурмӧдӧм</t>
  </si>
  <si>
    <t>4769900</t>
  </si>
  <si>
    <t>3.2. мог</t>
  </si>
  <si>
    <t>Челядьлы медицина отсӧг бурмӧдӧм</t>
  </si>
  <si>
    <t>Челядьлы, сы лыдын пузчужӧм кагаяслы  ичӧт да вывті ичӧт сьӧктаӧн чужигӧн, медицина отсӧг котыртӧм бурмӧдӧм</t>
  </si>
  <si>
    <t>0901, 0902</t>
  </si>
  <si>
    <t>4709900, 4769900, 4719900,  4739900, 4869900, 4850500</t>
  </si>
  <si>
    <t>611,                   612</t>
  </si>
  <si>
    <t>Томуловлы медицина отсӧг котыртӧм бурмӧдӧм, сы лыдын репродуктивнӧй дзоньвидзалунын дзугсьӧмъяс водз казялӧм да бурмӧдӧм</t>
  </si>
  <si>
    <t>4709900</t>
  </si>
  <si>
    <t>Дзоньвидзалун водз бурмӧдны заводитан да реабилитируйтан технологияяс выльмӧдӧм, торйӧн нин ичӧт арлыда челядьлысь</t>
  </si>
  <si>
    <t>Кага керкаяслысь удж бурмӧдӧм</t>
  </si>
  <si>
    <t>4869900</t>
  </si>
  <si>
    <t>Олӧмын сьӧкыд лоӧмторйӧ веькалысь челядьлы медицина отсӧг котыртӧм бурмӧдӧм</t>
  </si>
  <si>
    <t>Ӧтувъя велӧдан учреждениеясын челядьлы медицина отсӧг котыртӧм бурмӧдӧм</t>
  </si>
  <si>
    <t>4709900, 4719900</t>
  </si>
  <si>
    <t>4 уджтасув</t>
  </si>
  <si>
    <t>Дзоньвидза оласног лӧсьӧдӧм</t>
  </si>
  <si>
    <t>4.1. мог</t>
  </si>
  <si>
    <t>Лёк велалӧмъясысь (алкоголь, табак куритӧм да наркомания) Коми Республикаса йӧзлы ӧткажитчан подув лӧсьӧдӧм</t>
  </si>
  <si>
    <t>Велӧдан учреждениеясын профилактика уджтасъяс збыльмӧдӧм, кутшӧмъяс оз лэдзны вӧдитчыны челядьлы да томуловлы алкогольӧн да табакысь вӧчӧмторъясӧн</t>
  </si>
  <si>
    <t>Юӧр да коммуникационнӧй кампания</t>
  </si>
  <si>
    <t>Наркология боксянь дзугсьӧмъясӧн висьысь йӧзлы медико-социальнӧй реабилитация серти ӧтувъя система лӧсьӧдӧм</t>
  </si>
  <si>
    <t>Йӧзлы табак куритӧмысь, да  табак улӧ сюрӧмысь бурдӧдчыны ӧткажитчӧм вылӧ веськӧдӧм медицина отсӧг котыртӧм</t>
  </si>
  <si>
    <t>Наркология служба ӧніяӧдӧм</t>
  </si>
  <si>
    <t>0901,  0903</t>
  </si>
  <si>
    <t>4709900,  4851700</t>
  </si>
  <si>
    <t>4.2. мог</t>
  </si>
  <si>
    <t>Вуджан висьӧмъяс, а сідзжӧ йӧзлӧн сьӧкыд висьӧмъяс, кутшӧмъясӧс лыдмӧдӧны иммунопрофилактика средствоясӧн, ӧлӧдӧм</t>
  </si>
  <si>
    <t>Ӧлӧдан привикаясӧн да эпидемиология пектӧдласъяс серти привикаясӧн войтыркостса календар збыльмӧдӧм котыртӧм</t>
  </si>
  <si>
    <t>ВИЧ-инфекция дырйи профилактика, бурдӧдан, дӧзьӧритан да отсалан услугаяс дорӧ ставлы позянлун могмӧдӧм</t>
  </si>
  <si>
    <t>Туберкулёзысь висьӧм да кувсьӧм чинтӧм вылӧ профилактика мероприятиеяс котыртӧм</t>
  </si>
  <si>
    <t>Лёк инфекция висьӧм чинтӧм вылӧ веськӧдӧм мероприятиеяс нуӧдӧм котыртӧм</t>
  </si>
  <si>
    <t>4.3. мог</t>
  </si>
  <si>
    <t>Висьӧмъяс сӧвмӧмлысь рискуйтан факторъяс водз казявны да найӧс бурмӧдны котыртӧм</t>
  </si>
  <si>
    <t>Йӧзлы диспансеризация нуӧдӧм</t>
  </si>
  <si>
    <t>Дзоньвидзалун видзан шӧринъяслысь удж бурмӧдӧм, Дзоньвидзалун видзан шӧринъясын збыльмӧдӧм дзоньвидза оласног пропагандалысь формаяс да методъяс паськӧдӧм</t>
  </si>
  <si>
    <t>5 уджтасув</t>
  </si>
  <si>
    <t>«Дзоньвидзалун видзӧм» юкӧнса кадръяслысь позянлунсӧ сӧвмӧдӧм</t>
  </si>
  <si>
    <t>5.1. мог</t>
  </si>
  <si>
    <t>«Дзоньвидзалун видзӧм» юкӧнлы медицина кадръясӧн коланлунсӧ могмӧдӧм, учреждениеясса медицина кадръяс комплектуйтан тшупӧд бурмӧдӧм</t>
  </si>
  <si>
    <t>Кадръясӧн ӧнія да водзӧ вылӧ коланлунъяс планируйтӧм, прогнозируйтӧм да мониторинг нуӧдӧм</t>
  </si>
  <si>
    <t>Кадръясӧс кутан юалӧмъяс кузя меставывса асвеськӧдлан органъяскӧд ӧтув йитӧд кутӧм паськӧдӧм</t>
  </si>
  <si>
    <t>Дзоньвидзалун видзан юкӧнын вылыс тшупӧда уджсикасӧ велӧдан заведениеясын контрактӧн велӧдӧм серти специалистъясӧс дасьтӧм</t>
  </si>
  <si>
    <t>Сиктын уджалӧм вылӧ шӧр да вылыс тшупӧда медицина тӧдӧмлуна том специалистъясӧс ышӧдӧм вылӧ веськӧдӧм мераяслысь комплекс збыльмӧдӧм</t>
  </si>
  <si>
    <t>Том йӧз костын профориентационнӧй удж котыртӧм</t>
  </si>
  <si>
    <t>Медицина уджалысьяслы ӧтчыдысь компенсация мынтӧм</t>
  </si>
  <si>
    <t>1003</t>
  </si>
  <si>
    <t>321,                 323</t>
  </si>
  <si>
    <t>5.2. мог</t>
  </si>
  <si>
    <t>Медицина кадръясӧс дипломбӧрса дасьтӧм котыртан удж бурмӧдӧм (интернатура, ординатура, выльысь велӧдчӧм,  квалификация кыпӧдӧм)</t>
  </si>
  <si>
    <t>«Дзоньвидзалун видзӧм» юкӧнса специлистъяслы уджсикасӧ выльысь велӧдчӧм да квалификация кыпӧдӧм котыртӧм, бурмӧдан циклъяс вылын велӧдчан условиеяс могмӧдӧм оз гежӧда 1-ысь 5 вонас</t>
  </si>
  <si>
    <t>Учреждениеясса юрнуӧдысьясӧн резерв лӧсьӧдӧм, велӧдӧм</t>
  </si>
  <si>
    <t>Йӧзлысь дзоньвидзалун видзан учреждениеясса юрнуӧдысьясӧс, медицина уджалысьясӧс аттестуйтӧм налысь уджсикасын компетенция донъялӧм могысь</t>
  </si>
  <si>
    <t>Коми Республикаса «Дзоньвидзалун видзӧм» юкӧнса ресурсӧн вӧдитчӧмӧн дипломбӧрса велӧдан формаяс паськӧдӧм, уджсикасын тӧдӧмлунъяс кыпӧдӧм могысь юӧр да дистанционнӧй технологияясӧн вӧдитчӧм вылӧ условиеяс лӧсьӧдӧм</t>
  </si>
  <si>
    <t>«Коми Республикаса Веськӧдлан котырлӧн премияяс йылысь» Коми Республикаса Веськӧдлан котырлӧн 2007 во вӧльгым тӧлысь 26 лунся 277 №-а шуӧм збыльмӧдӧм</t>
  </si>
  <si>
    <t>4859700, 8551100</t>
  </si>
  <si>
    <t>244,              330</t>
  </si>
  <si>
    <t>6 уджтасув</t>
  </si>
  <si>
    <t>«Йӧзлысь дзоньвидзалун видзӧм сӧвмӧдӧм" Коми Республикаса канму уджтас збыльмӧдӧм вылӧ условиеяс могмӧдӧм</t>
  </si>
  <si>
    <t>6.1. мог</t>
  </si>
  <si>
    <t>Дінму тшупӧдын Уджтасса мероприятиеяс збыльмӧдӧмӧн веськӧдлӧм</t>
  </si>
  <si>
    <t>Коми Республикаса канму власьт органъяслы, Коми Республикаса Юралысьӧн либӧ Коми Республикаса Веськӧдлан котырӧн артмӧдӧм Коми Республикаса канму органъяслы урчитӧм  уджъяс юкӧнын юрнуӧдӧм да веськӧдлӧм</t>
  </si>
  <si>
    <t>0020400,                                                                                                                                                                                                                                                                          4520400</t>
  </si>
  <si>
    <t>121,                122,            242,                 244</t>
  </si>
  <si>
    <t>Дзоньвидзалун видзан юкӧнын канмусянь заказ меститӧм</t>
  </si>
  <si>
    <t>Гражданалысь дзоньвидзалун видзан юкӧнын Россия Федерацияӧн сетӧм уджмогъяс збыльмӧдӧм</t>
  </si>
  <si>
    <t>0014900</t>
  </si>
  <si>
    <t>121,                   122,                       242,                244</t>
  </si>
  <si>
    <t>Ведомствоувса учреждениеяслы удж могмӧдӧм</t>
  </si>
  <si>
    <t>0029900</t>
  </si>
  <si>
    <t>111,   112,     244</t>
  </si>
  <si>
    <t>6.2. мог</t>
  </si>
  <si>
    <t>Муниципальнӧй тшупӧдын Уджтасса мероприятиеяс збыльмӧдӧмӧн веськӧдлӧм</t>
  </si>
  <si>
    <t>Канму уджтасса мероприятиеяс збыльмӧдӧм кузя Коми Республикаса меставывса асвеськӧдлан органъяскӧд ӧтув йитӧд кутӧм котыртӧм</t>
  </si>
  <si>
    <t>".</t>
  </si>
  <si>
    <t>Йӧзлысь дзоньвидзалун видзӧм сӧвмӧдӧм” Коми Республикаса канму уджтас вынсьӧдӧм йылысь” Коми Республикаса Веськӧдлан котырлӧн 2012 во кӧч тӧлысь 28 лунся 420 №-а шуӧмӧ пыртӧм вежсьӧмъяс дорӧ</t>
  </si>
  <si>
    <t>2 СОДТӦД</t>
  </si>
  <si>
    <t>"7 таблица</t>
  </si>
  <si>
    <t>Коми Республикаса канму уджтаслысь  шӧр могъяс олӧмӧ пӧртӧм вылӧ  Коми Республикаса республиканскӧй сьӧмкудйысь (федеральнӧй сьӧмкуд тӧд вылӧ босьтӧмӧн), Коми Республикаса канму небюджетнӧй фондъяслӧн сьӧмкудъясысь, меставывса сьӧмкудъясысь да юридическӧй кывкутысьяслысь рӧскод сьӧмӧн могмӧдӧм да  виччысяна (справочнӧй)  донъялӧм </t>
  </si>
  <si>
    <t>Канму уджтаслӧн, канму уджтасса уджтасувлӧн, дыр кадся республиканскӧй торъя мога уджтаслӧн (дыр кадся республиканскӧй торъя мога уджтасса уджтасувлӧн), ведомствоса торъя мога уджтасса, медшӧр мероприятиелӧн ним</t>
  </si>
  <si>
    <t>Сьӧмӧн могмӧдан источник</t>
  </si>
  <si>
    <t>Рӧскод дон (сюрс шайт), вояс</t>
  </si>
  <si>
    <t>2013во (ӧчереднӧй во)</t>
  </si>
  <si>
    <r>
      <t xml:space="preserve">2014 в</t>
    </r>
    <r>
      <rPr>
        <rFont val="Times New Roman"/>
        <charset val="1"/>
        <family val="1"/>
        <color rgb="FF000000"/>
        <sz val="14"/>
      </rPr>
      <t xml:space="preserve">о (планӧвӧй кадколастлӧн медводдза во)</t>
    </r>
  </si>
  <si>
    <r>
      <t xml:space="preserve">2015 во </t>
    </r>
    <r>
      <rPr>
        <rFont val="Times New Roman"/>
        <charset val="1"/>
        <family val="1"/>
        <color rgb="FF000000"/>
        <sz val="14"/>
      </rPr>
      <t xml:space="preserve">(планӧвӧй кадколастлӧн мӧд во)</t>
    </r>
  </si>
  <si>
    <t>Государственная программа</t>
  </si>
  <si>
    <t>ставыс</t>
  </si>
  <si>
    <t>Коми Республикаса республиканскӧй сьӧмкуд</t>
  </si>
  <si>
    <t>на лыдын  федеральнӧй сьӧмкуд сьӧм тшӧт весьтӧ</t>
  </si>
  <si>
    <t>меставывса сьӧмкудъяс</t>
  </si>
  <si>
    <t>канму небюджетнӧй фондъяс</t>
  </si>
  <si>
    <t>юридическӧй кывкутысьяс</t>
  </si>
  <si>
    <t>чӧжӧс ваян удж нуӧдӧмысь сьӧм</t>
  </si>
  <si>
    <t>-</t>
  </si>
  <si>
    <t>…</t>
  </si>
  <si>
    <t>Подпрограмма 1</t>
  </si>
  <si>
    <t>Коми Республика мутасын гражданалы дон босьттӧг медицина отсӧг сетӧмын канмусянь гарантияяс могмӧдӧм</t>
  </si>
  <si>
    <t>Подпрограмма 2</t>
  </si>
  <si>
    <t>Подпрограмма 3</t>
  </si>
  <si>
    <t>Подпрограмма 4</t>
  </si>
  <si>
    <t>Подпрограмма 5</t>
  </si>
  <si>
    <t>Подпрограмма 6</t>
  </si>
  <si>
    <t>«Дзоньвидзалун видзӧм сӧвмӧдӧм" Коми Республикаса канму уджтас збыльмӧдӧм вылӧ условиеяс могмӧдӧм</t>
  </si>
</sst>
</file>

<file path=xl/styles.xml><?xml version="1.0" encoding="utf-8"?>
<styleSheet xmlns="http://schemas.openxmlformats.org/spreadsheetml/2006/main">
  <numFmts count="5">
    <numFmt formatCode="GENERAL" numFmtId="164"/>
    <numFmt formatCode="@" numFmtId="165"/>
    <numFmt formatCode="_-* #,##0.0_р_._-;\-* #,##0.0_р_._-;_-* \-?_р_._-;_-@_-" numFmtId="166"/>
    <numFmt formatCode="_-* #,##0_р_._-;\-* #,##0_р_._-;_-* \-??_р_._-;_-@_-" numFmtId="167"/>
    <numFmt formatCode="_-* #,##0.0_р_._-;\-* #,##0.0_р_._-;_-* \-??_р_._-;_-@_-" numFmtId="168"/>
  </numFmts>
  <fonts count="19">
    <font>
      <name val="Calibri"/>
      <charset val="204"/>
      <family val="2"/>
      <color rgb="FF000000"/>
      <sz val="11"/>
    </font>
    <font>
      <name val="Arial"/>
      <family val="0"/>
      <sz val="10"/>
    </font>
    <font>
      <name val="Arial"/>
      <family val="0"/>
      <sz val="10"/>
    </font>
    <font>
      <name val="Arial"/>
      <family val="0"/>
      <sz val="10"/>
    </font>
    <font>
      <name val="Times New Roman"/>
      <charset val="1"/>
      <family val="1"/>
      <sz val="14"/>
    </font>
    <font>
      <name val="Calibri"/>
      <charset val="204"/>
      <family val="2"/>
      <sz val="14"/>
    </font>
    <font>
      <name val="Calibri"/>
      <charset val="204"/>
      <family val="2"/>
      <b val="true"/>
      <sz val="14"/>
    </font>
    <font>
      <name val="Calibri"/>
      <charset val="204"/>
      <family val="2"/>
      <color rgb="FF000000"/>
      <sz val="14"/>
    </font>
    <font>
      <name val="Times New Roman"/>
      <charset val="1"/>
      <family val="1"/>
      <color rgb="FF000000"/>
      <sz val="12"/>
    </font>
    <font>
      <name val="Calibri"/>
      <charset val="204"/>
      <family val="2"/>
      <b val="true"/>
      <color rgb="FF0070C0"/>
      <sz val="14"/>
    </font>
    <font>
      <name val="Times New Roman"/>
      <charset val="1"/>
      <family val="1"/>
      <color rgb="FF000000"/>
      <sz val="14"/>
    </font>
    <font>
      <name val="Calibri"/>
      <charset val="204"/>
      <family val="2"/>
      <sz val="12"/>
    </font>
    <font>
      <name val="Calibri"/>
      <charset val="204"/>
      <family val="2"/>
      <color rgb="FF000000"/>
      <sz val="12"/>
    </font>
    <font>
      <name val="Calibri"/>
      <charset val="204"/>
      <family val="2"/>
      <b val="true"/>
      <color rgb="FF000000"/>
      <sz val="12"/>
    </font>
    <font>
      <name val="Calibri"/>
      <charset val="204"/>
      <family val="2"/>
      <b val="true"/>
      <color rgb="FF000000"/>
      <sz val="14"/>
    </font>
    <font>
      <name val="Calibri"/>
      <charset val="204"/>
      <family val="2"/>
      <b val="true"/>
      <color rgb="FF000000"/>
      <sz val="10"/>
    </font>
    <font>
      <name val="Calibri"/>
      <charset val="204"/>
      <family val="2"/>
      <sz val="11"/>
    </font>
    <font>
      <name val="Calibri"/>
      <charset val="204"/>
      <family val="2"/>
      <color rgb="FF000000"/>
      <sz val="10"/>
    </font>
    <font>
      <name val="Calibri"/>
      <charset val="204"/>
      <family val="2"/>
      <b val="true"/>
      <sz val="12"/>
    </font>
  </fonts>
  <fills count="3">
    <fill>
      <patternFill patternType="none"/>
    </fill>
    <fill>
      <patternFill patternType="gray125"/>
    </fill>
    <fill>
      <patternFill patternType="solid">
        <fgColor rgb="FFFFFFFF"/>
        <bgColor rgb="FFFFFFCC"/>
      </patternFill>
    </fill>
  </fills>
  <borders count="3">
    <border diagonalDown="false" diagonalUp="false">
      <left/>
      <right/>
      <top/>
      <bottom/>
      <diagonal/>
    </border>
    <border diagonalDown="false" diagonalUp="false">
      <left style="hair"/>
      <right style="hair"/>
      <top style="hair"/>
      <bottom style="hair"/>
      <diagonal/>
    </border>
    <border diagonalDown="false" diagonalUp="false">
      <left/>
      <right style="thick">
        <color rgb="FF1A1A1A"/>
      </right>
      <top/>
      <bottom style="thick">
        <color rgb="FF1A1A1A"/>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71">
    <xf applyAlignment="false" applyBorder="false" applyFont="false" applyProtection="false" borderId="0" fillId="0" fontId="0" numFmtId="164" xfId="0">
      <alignment horizontal="general" indent="0" shrinkToFit="false" textRotation="0" vertical="bottom" wrapText="false"/>
      <protection hidden="false" locked="true"/>
    </xf>
    <xf applyAlignment="false" applyBorder="false" applyFont="true" applyProtection="false" borderId="0" fillId="0" fontId="4" numFmtId="164" xfId="0">
      <alignment horizontal="general" indent="0" shrinkToFit="false" textRotation="0" vertical="bottom" wrapText="false"/>
      <protection hidden="false" locked="true"/>
    </xf>
    <xf applyAlignment="true" applyBorder="false" applyFont="true" applyProtection="false" borderId="0" fillId="0" fontId="4" numFmtId="164" xfId="0">
      <alignment horizontal="center" indent="0" shrinkToFit="false" textRotation="0" vertical="bottom" wrapText="false"/>
      <protection hidden="false" locked="true"/>
    </xf>
    <xf applyAlignment="true" applyBorder="false" applyFont="true" applyProtection="false" borderId="0" fillId="0" fontId="5" numFmtId="164" xfId="0">
      <alignment horizontal="general" indent="0" shrinkToFit="false" textRotation="0" vertical="top" wrapText="false"/>
      <protection hidden="false" locked="true"/>
    </xf>
    <xf applyAlignment="true" applyBorder="true" applyFont="true" applyProtection="false" borderId="0" fillId="0" fontId="5" numFmtId="164" xfId="0">
      <alignment horizontal="right" indent="0" shrinkToFit="false" textRotation="0" vertical="top" wrapText="true"/>
      <protection hidden="false" locked="true"/>
    </xf>
    <xf applyAlignment="true" applyBorder="true" applyFont="true" applyProtection="false" borderId="0" fillId="0" fontId="6" numFmtId="164" xfId="0">
      <alignment horizontal="center" indent="0" shrinkToFit="false" textRotation="0" vertical="top" wrapText="true"/>
      <protection hidden="false" locked="true"/>
    </xf>
    <xf applyAlignment="true" applyBorder="true" applyFont="true" applyProtection="false" borderId="0" fillId="0" fontId="5" numFmtId="164" xfId="0">
      <alignment horizontal="general" indent="0" shrinkToFit="false" textRotation="0" vertical="top" wrapText="true"/>
      <protection hidden="false" locked="true"/>
    </xf>
    <xf applyAlignment="true" applyBorder="true" applyFont="true" applyProtection="false" borderId="1" fillId="2" fontId="5" numFmtId="164" xfId="0">
      <alignment horizontal="center" indent="0" shrinkToFit="false" textRotation="0" vertical="center" wrapText="true"/>
      <protection hidden="false" locked="true"/>
    </xf>
    <xf applyAlignment="true" applyBorder="true" applyFont="true" applyProtection="false" borderId="1" fillId="2" fontId="7" numFmtId="164" xfId="0">
      <alignment horizontal="center" indent="0" shrinkToFit="false" textRotation="0" vertical="center" wrapText="true"/>
      <protection hidden="false" locked="true"/>
    </xf>
    <xf applyAlignment="true" applyBorder="true" applyFont="true" applyProtection="false" borderId="1" fillId="0" fontId="7" numFmtId="164" xfId="0">
      <alignment horizontal="center" indent="0" shrinkToFit="false" textRotation="0" vertical="top" wrapText="true"/>
      <protection hidden="false" locked="true"/>
    </xf>
    <xf applyAlignment="true" applyBorder="true" applyFont="true" applyProtection="false" borderId="1" fillId="0" fontId="5" numFmtId="164" xfId="0">
      <alignment horizontal="center" indent="0" shrinkToFit="false" textRotation="0" vertical="top" wrapText="true"/>
      <protection hidden="false" locked="true"/>
    </xf>
    <xf applyAlignment="true" applyBorder="true" applyFont="true" applyProtection="false" borderId="1" fillId="0" fontId="5" numFmtId="164" xfId="0">
      <alignment horizontal="center" indent="0" shrinkToFit="false" textRotation="0" vertical="center" wrapText="true"/>
      <protection hidden="false" locked="true"/>
    </xf>
    <xf applyAlignment="true" applyBorder="true" applyFont="true" applyProtection="false" borderId="1" fillId="0" fontId="5" numFmtId="165" xfId="0">
      <alignment horizontal="center" indent="0" shrinkToFit="false" textRotation="0" vertical="center" wrapText="true"/>
      <protection hidden="false" locked="true"/>
    </xf>
    <xf applyAlignment="true" applyBorder="true" applyFont="true" applyProtection="false" borderId="1" fillId="0" fontId="6" numFmtId="164" xfId="0">
      <alignment horizontal="center" indent="0" shrinkToFit="false" textRotation="0" vertical="center" wrapText="true"/>
      <protection hidden="false" locked="true"/>
    </xf>
    <xf applyAlignment="true" applyBorder="true" applyFont="true" applyProtection="false" borderId="0" fillId="0" fontId="5" numFmtId="164" xfId="0">
      <alignment horizontal="general" indent="0" shrinkToFit="false" textRotation="0" vertical="center" wrapText="true"/>
      <protection hidden="false" locked="true"/>
    </xf>
    <xf applyAlignment="true" applyBorder="false" applyFont="true" applyProtection="false" borderId="0" fillId="0" fontId="5" numFmtId="164" xfId="0">
      <alignment horizontal="general" indent="0" shrinkToFit="false" textRotation="0" vertical="center" wrapText="false"/>
      <protection hidden="false" locked="true"/>
    </xf>
    <xf applyAlignment="true" applyBorder="true" applyFont="true" applyProtection="false" borderId="1" fillId="0" fontId="6" numFmtId="164" xfId="0">
      <alignment horizontal="center" indent="0" shrinkToFit="false" textRotation="0" vertical="top" wrapText="true"/>
      <protection hidden="false" locked="true"/>
    </xf>
    <xf applyAlignment="true" applyBorder="true" applyFont="true" applyProtection="false" borderId="1" fillId="0" fontId="6" numFmtId="164" xfId="0">
      <alignment horizontal="left" indent="0" shrinkToFit="false" textRotation="0" vertical="top" wrapText="true"/>
      <protection hidden="false" locked="true"/>
    </xf>
    <xf applyAlignment="true" applyBorder="true" applyFont="true" applyProtection="false" borderId="1" fillId="0" fontId="6" numFmtId="166" xfId="0">
      <alignment horizontal="general" indent="0" shrinkToFit="false" textRotation="0" vertical="top" wrapText="true"/>
      <protection hidden="false" locked="true"/>
    </xf>
    <xf applyAlignment="true" applyBorder="true" applyFont="true" applyProtection="false" borderId="1" fillId="0" fontId="6" numFmtId="166" xfId="0">
      <alignment horizontal="left" indent="0" shrinkToFit="false" textRotation="0" vertical="top" wrapText="true"/>
      <protection hidden="false" locked="true"/>
    </xf>
    <xf applyAlignment="true" applyBorder="true" applyFont="true" applyProtection="false" borderId="1" fillId="0" fontId="5" numFmtId="164" xfId="0">
      <alignment horizontal="left" indent="0" shrinkToFit="false" textRotation="0" vertical="top" wrapText="true"/>
      <protection hidden="false" locked="true"/>
    </xf>
    <xf applyAlignment="true" applyBorder="true" applyFont="true" applyProtection="false" borderId="1" fillId="0" fontId="5" numFmtId="164" xfId="0">
      <alignment horizontal="justify" indent="0" shrinkToFit="false" textRotation="0" vertical="top" wrapText="true"/>
      <protection hidden="false" locked="true"/>
    </xf>
    <xf applyAlignment="true" applyBorder="true" applyFont="true" applyProtection="false" borderId="1" fillId="0" fontId="6" numFmtId="165" xfId="0">
      <alignment horizontal="center" indent="0" shrinkToFit="false" textRotation="0" vertical="top" wrapText="true"/>
      <protection hidden="false" locked="true"/>
    </xf>
    <xf applyAlignment="false" applyBorder="false" applyFont="true" applyProtection="false" borderId="0" fillId="0" fontId="5" numFmtId="166" xfId="0">
      <alignment horizontal="general" indent="0" shrinkToFit="false" textRotation="0" vertical="bottom" wrapText="false"/>
      <protection hidden="false" locked="true"/>
    </xf>
    <xf applyAlignment="true" applyBorder="true" applyFont="true" applyProtection="false" borderId="1" fillId="0" fontId="5" numFmtId="165" xfId="0">
      <alignment horizontal="center" indent="0" shrinkToFit="false" textRotation="0" vertical="top" wrapText="true"/>
      <protection hidden="false" locked="true"/>
    </xf>
    <xf applyAlignment="true" applyBorder="true" applyFont="true" applyProtection="false" borderId="1" fillId="0" fontId="7" numFmtId="164" xfId="0">
      <alignment horizontal="left" indent="0" shrinkToFit="false" textRotation="0" vertical="center" wrapText="true"/>
      <protection hidden="false" locked="true"/>
    </xf>
    <xf applyAlignment="true" applyBorder="true" applyFont="true" applyProtection="false" borderId="1" fillId="0" fontId="5" numFmtId="167" xfId="0">
      <alignment horizontal="center" indent="0" shrinkToFit="false" textRotation="0" vertical="top" wrapText="true"/>
      <protection hidden="false" locked="true"/>
    </xf>
    <xf applyAlignment="true" applyBorder="true" applyFont="true" applyProtection="false" borderId="1" fillId="0" fontId="5" numFmtId="166" xfId="0">
      <alignment horizontal="left" indent="0" shrinkToFit="false" textRotation="0" vertical="top" wrapText="true"/>
      <protection hidden="false" locked="true"/>
    </xf>
    <xf applyAlignment="false" applyBorder="false" applyFont="true" applyProtection="false" borderId="0" fillId="2" fontId="5" numFmtId="164" xfId="0">
      <alignment horizontal="general" indent="0" shrinkToFit="false" textRotation="0" vertical="bottom" wrapText="false"/>
      <protection hidden="false" locked="true"/>
    </xf>
    <xf applyAlignment="true" applyBorder="true" applyFont="true" applyProtection="false" borderId="1" fillId="0" fontId="9" numFmtId="166" xfId="0">
      <alignment horizontal="left" indent="0" shrinkToFit="false" textRotation="0" vertical="top" wrapText="true"/>
      <protection hidden="false" locked="true"/>
    </xf>
    <xf applyAlignment="true" applyBorder="true" applyFont="true" applyProtection="false" borderId="1" fillId="0" fontId="5" numFmtId="166" xfId="0">
      <alignment horizontal="general" indent="0" shrinkToFit="false" textRotation="0" vertical="top" wrapText="true"/>
      <protection hidden="false" locked="true"/>
    </xf>
    <xf applyAlignment="true" applyBorder="true" applyFont="true" applyProtection="false" borderId="1" fillId="0" fontId="5" numFmtId="165" xfId="0">
      <alignment horizontal="general" indent="0" shrinkToFit="false" textRotation="0" vertical="top" wrapText="true"/>
      <protection hidden="false" locked="true"/>
    </xf>
    <xf applyAlignment="true" applyBorder="true" applyFont="true" applyProtection="false" borderId="1" fillId="0" fontId="5" numFmtId="164" xfId="0">
      <alignment horizontal="general" indent="0" shrinkToFit="false" textRotation="0" vertical="top" wrapText="true"/>
      <protection hidden="false" locked="true"/>
    </xf>
    <xf applyAlignment="true" applyBorder="true" applyFont="true" applyProtection="false" borderId="0" fillId="2" fontId="5" numFmtId="164" xfId="0">
      <alignment horizontal="general" indent="0" shrinkToFit="false" textRotation="0" vertical="top" wrapText="true"/>
      <protection hidden="false" locked="true"/>
    </xf>
    <xf applyAlignment="true" applyBorder="true" applyFont="true" applyProtection="false" borderId="0" fillId="0" fontId="6" numFmtId="164" xfId="0">
      <alignment horizontal="general" indent="0" shrinkToFit="false" textRotation="0" vertical="top" wrapText="true"/>
      <protection hidden="false" locked="true"/>
    </xf>
    <xf applyAlignment="true" applyBorder="true" applyFont="true" applyProtection="false" borderId="1" fillId="0" fontId="5" numFmtId="167" xfId="0">
      <alignment horizontal="general" indent="0" shrinkToFit="false" textRotation="0" vertical="top" wrapText="true"/>
      <protection hidden="false" locked="true"/>
    </xf>
    <xf applyAlignment="true" applyBorder="true" applyFont="true" applyProtection="false" borderId="1" fillId="0" fontId="5" numFmtId="166" xfId="0">
      <alignment horizontal="right" indent="0" shrinkToFit="false" textRotation="0" vertical="top" wrapText="true"/>
      <protection hidden="false" locked="true"/>
    </xf>
    <xf applyAlignment="true" applyBorder="true" applyFont="true" applyProtection="false" borderId="1" fillId="0" fontId="6" numFmtId="166" xfId="0">
      <alignment horizontal="center" indent="0" shrinkToFit="false" textRotation="0" vertical="top" wrapText="true"/>
      <protection hidden="false" locked="true"/>
    </xf>
    <xf applyAlignment="true" applyBorder="true" applyFont="true" applyProtection="false" borderId="1" fillId="0" fontId="5" numFmtId="166" xfId="0">
      <alignment horizontal="center" indent="0" shrinkToFit="false" textRotation="0" vertical="top" wrapText="true"/>
      <protection hidden="false" locked="true"/>
    </xf>
    <xf applyAlignment="true" applyBorder="true" applyFont="true" applyProtection="false" borderId="1" fillId="0" fontId="9" numFmtId="166" xfId="0">
      <alignment horizontal="general" indent="0" shrinkToFit="false" textRotation="0" vertical="top" wrapText="true"/>
      <protection hidden="false" locked="true"/>
    </xf>
    <xf applyAlignment="true" applyBorder="true" applyFont="true" applyProtection="false" borderId="1" fillId="0" fontId="6" numFmtId="166" xfId="0">
      <alignment horizontal="right" indent="0" shrinkToFit="false" textRotation="0" vertical="top" wrapText="true"/>
      <protection hidden="false" locked="true"/>
    </xf>
    <xf applyAlignment="false" applyBorder="true" applyFont="true" applyProtection="false" borderId="1" fillId="0" fontId="8" numFmtId="164" xfId="0">
      <alignment horizontal="general" indent="0" shrinkToFit="false" textRotation="0" vertical="bottom" wrapText="false"/>
      <protection hidden="false" locked="true"/>
    </xf>
    <xf applyAlignment="true" applyBorder="true" applyFont="true" applyProtection="false" borderId="1" fillId="0" fontId="11" numFmtId="164" xfId="0">
      <alignment horizontal="general" indent="0" shrinkToFit="false" textRotation="0" vertical="top" wrapText="false"/>
      <protection hidden="false" locked="true"/>
    </xf>
    <xf applyAlignment="true" applyBorder="true" applyFont="true" applyProtection="false" borderId="1" fillId="0" fontId="5" numFmtId="164" xfId="0">
      <alignment horizontal="right" indent="0" shrinkToFit="false" textRotation="0" vertical="top" wrapText="true"/>
      <protection hidden="false" locked="true"/>
    </xf>
    <xf applyAlignment="true" applyBorder="true" applyFont="true" applyProtection="false" borderId="1" fillId="0" fontId="11" numFmtId="164" xfId="0">
      <alignment horizontal="general" indent="0" shrinkToFit="false" textRotation="0" vertical="top" wrapText="true"/>
      <protection hidden="false" locked="true"/>
    </xf>
    <xf applyAlignment="true" applyBorder="true" applyFont="true" applyProtection="false" borderId="1" fillId="0" fontId="12" numFmtId="164" xfId="0">
      <alignment horizontal="right" indent="0" shrinkToFit="false" textRotation="0" vertical="top" wrapText="true"/>
      <protection hidden="false" locked="true"/>
    </xf>
    <xf applyAlignment="true" applyBorder="true" applyFont="true" applyProtection="false" borderId="1" fillId="0" fontId="12" numFmtId="164" xfId="0">
      <alignment horizontal="right" indent="0" shrinkToFit="false" textRotation="0" vertical="bottom" wrapText="false"/>
      <protection hidden="false" locked="true"/>
    </xf>
    <xf applyAlignment="true" applyBorder="true" applyFont="true" applyProtection="false" borderId="1" fillId="0" fontId="13" numFmtId="164" xfId="0">
      <alignment horizontal="right" indent="15" shrinkToFit="false" textRotation="0" vertical="center" wrapText="false"/>
      <protection hidden="false" locked="true"/>
    </xf>
    <xf applyAlignment="true" applyBorder="true" applyFont="true" applyProtection="false" borderId="1" fillId="0" fontId="14" numFmtId="164" xfId="0">
      <alignment horizontal="center" indent="0" shrinkToFit="false" textRotation="0" vertical="center" wrapText="true"/>
      <protection hidden="false" locked="true"/>
    </xf>
    <xf applyAlignment="true" applyBorder="true" applyFont="true" applyProtection="false" borderId="1" fillId="0" fontId="12" numFmtId="164" xfId="0">
      <alignment horizontal="general" indent="0" shrinkToFit="false" textRotation="0" vertical="bottom" wrapText="true"/>
      <protection hidden="false" locked="true"/>
    </xf>
    <xf applyAlignment="true" applyBorder="true" applyFont="true" applyProtection="false" borderId="1" fillId="0" fontId="12" numFmtId="164" xfId="0">
      <alignment horizontal="general" indent="0" shrinkToFit="false" textRotation="0" vertical="center" wrapText="false"/>
      <protection hidden="false" locked="true"/>
    </xf>
    <xf applyAlignment="true" applyBorder="true" applyFont="true" applyProtection="false" borderId="1" fillId="0" fontId="12" numFmtId="164" xfId="0">
      <alignment horizontal="center" indent="0" shrinkToFit="false" textRotation="0" vertical="center" wrapText="true"/>
      <protection hidden="false" locked="true"/>
    </xf>
    <xf applyAlignment="true" applyBorder="true" applyFont="true" applyProtection="false" borderId="1" fillId="0" fontId="11" numFmtId="164" xfId="0">
      <alignment horizontal="center" indent="0" shrinkToFit="false" textRotation="0" vertical="center" wrapText="true"/>
      <protection hidden="false" locked="true"/>
    </xf>
    <xf applyAlignment="true" applyBorder="true" applyFont="true" applyProtection="false" borderId="1" fillId="0" fontId="13" numFmtId="164" xfId="0">
      <alignment horizontal="center" indent="0" shrinkToFit="false" textRotation="0" vertical="center" wrapText="true"/>
      <protection hidden="false" locked="true"/>
    </xf>
    <xf applyAlignment="true" applyBorder="true" applyFont="true" applyProtection="false" borderId="2" fillId="2" fontId="15" numFmtId="164" xfId="0">
      <alignment horizontal="general" indent="0" shrinkToFit="false" textRotation="0" vertical="center" wrapText="true"/>
      <protection hidden="false" locked="true"/>
    </xf>
    <xf applyAlignment="true" applyBorder="true" applyFont="true" applyProtection="false" borderId="1" fillId="0" fontId="13" numFmtId="168" xfId="0">
      <alignment horizontal="center" indent="0" shrinkToFit="false" textRotation="0" vertical="center" wrapText="true"/>
      <protection hidden="false" locked="true"/>
    </xf>
    <xf applyAlignment="false" applyBorder="true" applyFont="true" applyProtection="false" borderId="1" fillId="0" fontId="12" numFmtId="168" xfId="0">
      <alignment horizontal="general" indent="0" shrinkToFit="false" textRotation="0" vertical="bottom" wrapText="false"/>
      <protection hidden="false" locked="true"/>
    </xf>
    <xf applyAlignment="false" applyBorder="true" applyFont="true" applyProtection="false" borderId="1" fillId="0" fontId="12" numFmtId="166" xfId="0">
      <alignment horizontal="general" indent="0" shrinkToFit="false" textRotation="0" vertical="bottom" wrapText="false"/>
      <protection hidden="false" locked="true"/>
    </xf>
    <xf applyAlignment="true" applyBorder="true" applyFont="true" applyProtection="false" borderId="2" fillId="2" fontId="0" numFmtId="164" xfId="0">
      <alignment horizontal="general" indent="0" shrinkToFit="false" textRotation="0" vertical="center" wrapText="true"/>
      <protection hidden="false" locked="true"/>
    </xf>
    <xf applyAlignment="true" applyBorder="true" applyFont="true" applyProtection="false" borderId="1" fillId="0" fontId="12" numFmtId="168" xfId="0">
      <alignment horizontal="center" indent="0" shrinkToFit="false" textRotation="0" vertical="center" wrapText="true"/>
      <protection hidden="false" locked="true"/>
    </xf>
    <xf applyAlignment="true" applyBorder="true" applyFont="true" applyProtection="false" borderId="2" fillId="2" fontId="16" numFmtId="164" xfId="0">
      <alignment horizontal="general" indent="0" shrinkToFit="false" textRotation="0" vertical="center" wrapText="true"/>
      <protection hidden="false" locked="true"/>
    </xf>
    <xf applyAlignment="true" applyBorder="true" applyFont="true" applyProtection="false" borderId="2" fillId="2" fontId="0" numFmtId="164" xfId="0">
      <alignment horizontal="justify" indent="0" shrinkToFit="false" textRotation="0" vertical="center" wrapText="true"/>
      <protection hidden="false" locked="true"/>
    </xf>
    <xf applyAlignment="true" applyBorder="true" applyFont="true" applyProtection="false" borderId="2" fillId="2" fontId="17" numFmtId="164" xfId="0">
      <alignment horizontal="general" indent="0" shrinkToFit="false" textRotation="0" vertical="center" wrapText="true"/>
      <protection hidden="false" locked="true"/>
    </xf>
    <xf applyAlignment="true" applyBorder="true" applyFont="true" applyProtection="false" borderId="1" fillId="0" fontId="12" numFmtId="164" xfId="0">
      <alignment horizontal="general" indent="0" shrinkToFit="false" textRotation="0" vertical="center" wrapText="true"/>
      <protection hidden="false" locked="true"/>
    </xf>
    <xf applyAlignment="true" applyBorder="true" applyFont="true" applyProtection="false" borderId="1" fillId="0" fontId="18" numFmtId="164" xfId="0">
      <alignment horizontal="center" indent="0" shrinkToFit="false" textRotation="0" vertical="center" wrapText="true"/>
      <protection hidden="false" locked="true"/>
    </xf>
    <xf applyAlignment="true" applyBorder="true" applyFont="true" applyProtection="false" borderId="1" fillId="0" fontId="13" numFmtId="168" xfId="0">
      <alignment horizontal="general" indent="0" shrinkToFit="false" textRotation="0" vertical="center" wrapText="true"/>
      <protection hidden="false" locked="true"/>
    </xf>
    <xf applyAlignment="false" applyBorder="true" applyFont="true" applyProtection="false" borderId="1" fillId="0" fontId="13" numFmtId="164" xfId="0">
      <alignment horizontal="general" indent="0" shrinkToFit="false" textRotation="0" vertical="bottom" wrapText="false"/>
      <protection hidden="false" locked="true"/>
    </xf>
    <xf applyAlignment="true" applyBorder="true" applyFont="true" applyProtection="false" borderId="1" fillId="0" fontId="12" numFmtId="168" xfId="0">
      <alignment horizontal="general" indent="0" shrinkToFit="false" textRotation="0" vertical="center" wrapText="true"/>
      <protection hidden="false" locked="true"/>
    </xf>
    <xf applyAlignment="true" applyBorder="true" applyFont="true" applyProtection="false" borderId="1" fillId="2" fontId="12" numFmtId="168" xfId="0">
      <alignment horizontal="center" indent="0" shrinkToFit="false" textRotation="0" vertical="top" wrapText="true"/>
      <protection hidden="false" locked="true"/>
    </xf>
    <xf applyAlignment="true" applyBorder="true" applyFont="true" applyProtection="false" borderId="1" fillId="0" fontId="12" numFmtId="168" xfId="0">
      <alignment horizontal="center" indent="0" shrinkToFit="false" textRotation="0" vertical="top" wrapText="true"/>
      <protection hidden="false" locked="true"/>
    </xf>
    <xf applyAlignment="true" applyBorder="true" applyFont="true" applyProtection="false" borderId="1" fillId="0" fontId="12" numFmtId="168" xfId="0">
      <alignment horizontal="right" indent="0" shrinkToFit="false" textRotation="0" vertical="center" wrapText="true"/>
      <protection hidden="false" locked="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Y107"/>
  <sheetViews>
    <sheetView colorId="64" defaultGridColor="true" rightToLeft="false" showFormulas="false" showGridLines="true" showOutlineSymbols="true" showRowColHeaders="true" showZeros="true" tabSelected="false" topLeftCell="A1" view="pageBreakPreview" windowProtection="false" workbookViewId="0" zoomScale="110" zoomScaleNormal="70" zoomScalePageLayoutView="110">
      <selection activeCell="B105" activeCellId="0" pane="topLeft" sqref="B105"/>
    </sheetView>
  </sheetViews>
  <sheetFormatPr defaultRowHeight="16.9"/>
  <cols>
    <col collapsed="false" hidden="false" max="1" min="1" style="1" width="17.2591093117409"/>
    <col collapsed="false" hidden="false" max="2" min="2" style="1" width="48.8906882591093"/>
    <col collapsed="false" hidden="false" max="3" min="3" style="1" width="31.2591093117409"/>
    <col collapsed="false" hidden="false" max="4" min="4" style="2" width="10.5708502024292"/>
    <col collapsed="false" hidden="false" max="5" min="5" style="1" width="9.1417004048583"/>
    <col collapsed="false" hidden="false" max="6" min="6" style="1" width="12.2834008097166"/>
    <col collapsed="false" hidden="false" max="7" min="7" style="1" width="13.5910931174089"/>
    <col collapsed="false" hidden="true" max="9" min="8" style="1" width="0"/>
    <col collapsed="false" hidden="false" max="10" min="10" style="1" width="28.6072874493927"/>
    <col collapsed="false" hidden="true" max="13" min="11" style="1" width="0"/>
    <col collapsed="false" hidden="false" max="14" min="14" style="1" width="33.4939271255061"/>
    <col collapsed="false" hidden="true" max="15" min="15" style="1" width="0"/>
    <col collapsed="false" hidden="false" max="16" min="16" style="1" width="35.8704453441296"/>
    <col collapsed="false" hidden="true" max="17" min="17" style="1" width="0"/>
    <col collapsed="false" hidden="false" max="18" min="18" style="1" width="31.4210526315789"/>
    <col collapsed="false" hidden="false" max="19" min="19" style="1" width="27.2874493927125"/>
    <col collapsed="false" hidden="false" max="1025" min="20" style="1" width="9.1417004048583"/>
  </cols>
  <sheetData>
    <row collapsed="false" customFormat="true" customHeight="true" hidden="false" ht="147.75" outlineLevel="0" r="1" s="3">
      <c r="B1" s="4" t="s">
        <v>0</v>
      </c>
      <c r="C1" s="4"/>
      <c r="D1" s="4"/>
      <c r="E1" s="4"/>
      <c r="F1" s="4"/>
      <c r="G1" s="4"/>
      <c r="H1" s="4"/>
      <c r="I1" s="4"/>
      <c r="J1" s="4"/>
      <c r="K1" s="4"/>
      <c r="L1" s="4"/>
      <c r="M1" s="4"/>
      <c r="N1" s="4"/>
      <c r="O1" s="4"/>
      <c r="P1" s="4"/>
      <c r="Q1" s="4"/>
      <c r="R1" s="4"/>
    </row>
    <row collapsed="false" customFormat="true" customHeight="true" hidden="false" ht="28.5" outlineLevel="0" r="2" s="3">
      <c r="A2" s="3" t="s">
        <v>1</v>
      </c>
      <c r="B2" s="4" t="s">
        <v>2</v>
      </c>
      <c r="C2" s="4"/>
      <c r="D2" s="4"/>
      <c r="E2" s="4"/>
      <c r="F2" s="4"/>
      <c r="G2" s="4"/>
      <c r="H2" s="4"/>
      <c r="I2" s="4"/>
      <c r="J2" s="4"/>
      <c r="K2" s="4"/>
      <c r="L2" s="4"/>
      <c r="M2" s="4"/>
      <c r="N2" s="4"/>
      <c r="O2" s="4"/>
      <c r="P2" s="4"/>
      <c r="Q2" s="4"/>
      <c r="R2" s="4"/>
    </row>
    <row collapsed="false" customFormat="true" customHeight="true" hidden="false" ht="36" outlineLevel="0" r="3" s="3">
      <c r="A3" s="5" t="s">
        <v>3</v>
      </c>
      <c r="B3" s="5"/>
      <c r="C3" s="5"/>
      <c r="D3" s="5"/>
      <c r="E3" s="5"/>
      <c r="F3" s="5"/>
      <c r="G3" s="5"/>
      <c r="H3" s="5"/>
      <c r="I3" s="5"/>
      <c r="J3" s="5"/>
      <c r="K3" s="5"/>
      <c r="L3" s="5"/>
      <c r="M3" s="5"/>
      <c r="N3" s="5"/>
      <c r="O3" s="5"/>
      <c r="P3" s="5"/>
      <c r="Q3" s="5"/>
      <c r="R3" s="5"/>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collapsed="false" customFormat="false" customHeight="true" hidden="false" ht="18.75" outlineLevel="0" r="4">
      <c r="A4" s="7" t="s">
        <v>4</v>
      </c>
      <c r="B4" s="7" t="s">
        <v>5</v>
      </c>
      <c r="C4" s="8" t="s">
        <v>6</v>
      </c>
      <c r="D4" s="9" t="s">
        <v>7</v>
      </c>
      <c r="E4" s="9"/>
      <c r="F4" s="9"/>
      <c r="G4" s="9"/>
      <c r="H4" s="10" t="s">
        <v>8</v>
      </c>
      <c r="I4" s="10"/>
      <c r="J4" s="10"/>
      <c r="K4" s="10"/>
      <c r="L4" s="10"/>
      <c r="M4" s="10"/>
      <c r="N4" s="10"/>
      <c r="O4" s="10"/>
      <c r="P4" s="10"/>
      <c r="Q4" s="10"/>
      <c r="R4" s="10"/>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collapsed="false" customFormat="true" customHeight="true" hidden="false" ht="182.25" outlineLevel="0" r="5" s="15">
      <c r="A5" s="7"/>
      <c r="B5" s="7"/>
      <c r="C5" s="7"/>
      <c r="D5" s="11" t="s">
        <v>9</v>
      </c>
      <c r="E5" s="12" t="s">
        <v>10</v>
      </c>
      <c r="F5" s="11" t="s">
        <v>11</v>
      </c>
      <c r="G5" s="11" t="s">
        <v>12</v>
      </c>
      <c r="H5" s="11" t="s">
        <v>13</v>
      </c>
      <c r="I5" s="13" t="s">
        <v>14</v>
      </c>
      <c r="J5" s="11" t="s">
        <v>15</v>
      </c>
      <c r="K5" s="13" t="s">
        <v>16</v>
      </c>
      <c r="L5" s="13" t="s">
        <v>17</v>
      </c>
      <c r="M5" s="11" t="s">
        <v>18</v>
      </c>
      <c r="N5" s="11" t="s">
        <v>19</v>
      </c>
      <c r="O5" s="11" t="s">
        <v>20</v>
      </c>
      <c r="P5" s="11" t="s">
        <v>21</v>
      </c>
      <c r="Q5" s="11" t="s">
        <v>22</v>
      </c>
      <c r="R5" s="11" t="s">
        <v>23</v>
      </c>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collapsed="false" customFormat="false" customHeight="true" hidden="false" ht="15.75" outlineLevel="0" r="6">
      <c r="A6" s="10" t="s">
        <v>24</v>
      </c>
      <c r="B6" s="16" t="s">
        <v>25</v>
      </c>
      <c r="C6" s="17" t="s">
        <v>26</v>
      </c>
      <c r="D6" s="16"/>
      <c r="E6" s="16" t="s">
        <v>27</v>
      </c>
      <c r="F6" s="16" t="s">
        <v>27</v>
      </c>
      <c r="G6" s="16" t="s">
        <v>27</v>
      </c>
      <c r="H6" s="18" t="n">
        <v>11423015.4</v>
      </c>
      <c r="I6" s="18"/>
      <c r="J6" s="18" t="n">
        <f aca="false">J7+J8</f>
        <v>12981761.3</v>
      </c>
      <c r="K6" s="18" t="n">
        <f aca="false">J6-I6</f>
        <v>12981761.3</v>
      </c>
      <c r="L6" s="18"/>
      <c r="M6" s="18" t="n">
        <v>11994693.8</v>
      </c>
      <c r="N6" s="18" t="n">
        <f aca="false">N7+N8</f>
        <v>11587365.6</v>
      </c>
      <c r="O6" s="18" t="n">
        <f aca="false">O7+O8</f>
        <v>12995348.5</v>
      </c>
      <c r="P6" s="18" t="n">
        <f aca="false">P7+P8</f>
        <v>12611366.4</v>
      </c>
      <c r="Q6" s="19" t="n">
        <v>36413057.7</v>
      </c>
      <c r="R6" s="19" t="n">
        <f aca="false">J6+N6+P6</f>
        <v>37180493.3</v>
      </c>
    </row>
    <row collapsed="false" customFormat="false" customHeight="false" hidden="false" ht="50.2" outlineLevel="0" r="7">
      <c r="A7" s="10"/>
      <c r="B7" s="16"/>
      <c r="C7" s="20" t="s">
        <v>28</v>
      </c>
      <c r="D7" s="16" t="n">
        <v>854</v>
      </c>
      <c r="E7" s="16" t="s">
        <v>27</v>
      </c>
      <c r="F7" s="16" t="s">
        <v>27</v>
      </c>
      <c r="G7" s="16" t="s">
        <v>27</v>
      </c>
      <c r="H7" s="18" t="n">
        <v>10418939.1</v>
      </c>
      <c r="I7" s="18" t="n">
        <f aca="false">I11+I37+I57+I69+I84+I98</f>
        <v>9836764.337</v>
      </c>
      <c r="J7" s="18" t="n">
        <f aca="false">J11+J37+J57+J69+J84+J98</f>
        <v>11352381</v>
      </c>
      <c r="K7" s="18" t="n">
        <f aca="false">J7-I7</f>
        <v>1515616.663</v>
      </c>
      <c r="L7" s="18" t="n">
        <f aca="false">L11+L37+L57+L69+L84+L98</f>
        <v>-0.0426099999992857</v>
      </c>
      <c r="M7" s="18" t="n">
        <v>11394693.8</v>
      </c>
      <c r="N7" s="18" t="n">
        <f aca="false">N11+N37+N57+N69+N84+N98</f>
        <v>10854365.6</v>
      </c>
      <c r="O7" s="18" t="n">
        <v>12395348.5</v>
      </c>
      <c r="P7" s="18" t="n">
        <f aca="false">P11+P37+P57+P69+P84+P98</f>
        <v>11878366.4</v>
      </c>
      <c r="Q7" s="18" t="n">
        <v>34208981.4</v>
      </c>
      <c r="R7" s="19" t="n">
        <f aca="false">J7+N7+P7</f>
        <v>34085113</v>
      </c>
    </row>
    <row collapsed="false" customFormat="false" customHeight="true" hidden="false" ht="70.55" outlineLevel="0" r="8">
      <c r="A8" s="10"/>
      <c r="B8" s="16"/>
      <c r="C8" s="20" t="s">
        <v>29</v>
      </c>
      <c r="D8" s="16" t="n">
        <v>828</v>
      </c>
      <c r="E8" s="16" t="s">
        <v>27</v>
      </c>
      <c r="F8" s="16" t="s">
        <v>27</v>
      </c>
      <c r="G8" s="16" t="s">
        <v>27</v>
      </c>
      <c r="H8" s="18" t="n">
        <v>1004076.3</v>
      </c>
      <c r="I8" s="18"/>
      <c r="J8" s="18" t="n">
        <f aca="false">J10</f>
        <v>1629380.3</v>
      </c>
      <c r="K8" s="18" t="n">
        <f aca="false">J8-I8</f>
        <v>1629380.3</v>
      </c>
      <c r="L8" s="18"/>
      <c r="M8" s="18" t="n">
        <v>600000</v>
      </c>
      <c r="N8" s="18" t="n">
        <f aca="false">N10</f>
        <v>733000</v>
      </c>
      <c r="O8" s="18" t="n">
        <f aca="false">O10</f>
        <v>600000</v>
      </c>
      <c r="P8" s="18" t="n">
        <f aca="false">P10</f>
        <v>733000</v>
      </c>
      <c r="Q8" s="18" t="n">
        <v>2204076.3</v>
      </c>
      <c r="R8" s="19" t="n">
        <f aca="false">J8+N8+P8</f>
        <v>3095380.3</v>
      </c>
    </row>
    <row collapsed="false" customFormat="false" customHeight="true" hidden="false" ht="15.75" outlineLevel="0" r="9">
      <c r="A9" s="16" t="s">
        <v>30</v>
      </c>
      <c r="B9" s="21" t="s">
        <v>31</v>
      </c>
      <c r="C9" s="17" t="s">
        <v>32</v>
      </c>
      <c r="D9" s="16"/>
      <c r="E9" s="22" t="s">
        <v>27</v>
      </c>
      <c r="F9" s="22" t="s">
        <v>27</v>
      </c>
      <c r="G9" s="22" t="s">
        <v>27</v>
      </c>
      <c r="H9" s="19" t="n">
        <v>9480620.3</v>
      </c>
      <c r="I9" s="19"/>
      <c r="J9" s="19" t="n">
        <f aca="false">J10+J11</f>
        <v>10633129.86</v>
      </c>
      <c r="K9" s="18" t="n">
        <f aca="false">J9-I9</f>
        <v>10633129.86</v>
      </c>
      <c r="L9" s="18"/>
      <c r="M9" s="19" t="n">
        <v>10022666.2</v>
      </c>
      <c r="N9" s="19" t="n">
        <f aca="false">N10+N11</f>
        <v>9615228</v>
      </c>
      <c r="O9" s="19" t="n">
        <f aca="false">O10+O11</f>
        <v>10993212.4</v>
      </c>
      <c r="P9" s="19" t="n">
        <f aca="false">P10+P11</f>
        <v>10609120.3</v>
      </c>
      <c r="Q9" s="19" t="n">
        <v>30496498.9</v>
      </c>
      <c r="R9" s="19" t="n">
        <f aca="false">J9+N9+P9</f>
        <v>30857478.16</v>
      </c>
    </row>
    <row collapsed="false" customFormat="false" customHeight="true" hidden="false" ht="72.55" outlineLevel="0" r="10">
      <c r="A10" s="16"/>
      <c r="B10" s="16"/>
      <c r="C10" s="20" t="s">
        <v>29</v>
      </c>
      <c r="D10" s="16" t="n">
        <v>828</v>
      </c>
      <c r="E10" s="22"/>
      <c r="F10" s="22"/>
      <c r="G10" s="22"/>
      <c r="H10" s="19" t="n">
        <v>1004076.3</v>
      </c>
      <c r="I10" s="19"/>
      <c r="J10" s="19" t="n">
        <f aca="false">J22</f>
        <v>1629380.3</v>
      </c>
      <c r="K10" s="18" t="n">
        <f aca="false">J10-I10</f>
        <v>1629380.3</v>
      </c>
      <c r="L10" s="18"/>
      <c r="M10" s="19" t="n">
        <v>600000</v>
      </c>
      <c r="N10" s="19" t="n">
        <f aca="false">N22</f>
        <v>733000</v>
      </c>
      <c r="O10" s="19" t="n">
        <f aca="false">O22</f>
        <v>600000</v>
      </c>
      <c r="P10" s="19" t="n">
        <f aca="false">P22</f>
        <v>733000</v>
      </c>
      <c r="Q10" s="19" t="n">
        <v>2204076.3</v>
      </c>
      <c r="R10" s="19" t="n">
        <f aca="false">J10+N10+P10</f>
        <v>3095380.3</v>
      </c>
    </row>
    <row collapsed="false" customFormat="false" customHeight="false" hidden="false" ht="50.2" outlineLevel="0" r="11">
      <c r="A11" s="16"/>
      <c r="B11" s="16"/>
      <c r="C11" s="20" t="s">
        <v>28</v>
      </c>
      <c r="D11" s="16" t="n">
        <v>854</v>
      </c>
      <c r="E11" s="22"/>
      <c r="F11" s="22"/>
      <c r="G11" s="22"/>
      <c r="H11" s="19" t="n">
        <v>8476544</v>
      </c>
      <c r="I11" s="19" t="n">
        <f aca="false">I12+I15+I19+I26+I29</f>
        <v>7894360.334</v>
      </c>
      <c r="J11" s="19" t="n">
        <f aca="false">J12+J15+J19+J26+J29</f>
        <v>9003749.56</v>
      </c>
      <c r="K11" s="18" t="n">
        <f aca="false">J11-I11</f>
        <v>1109389.226</v>
      </c>
      <c r="L11" s="18" t="n">
        <f aca="false">L12+L15+L19+L26+L29</f>
        <v>1484.81939</v>
      </c>
      <c r="M11" s="19" t="n">
        <v>9422666.2</v>
      </c>
      <c r="N11" s="19" t="n">
        <f aca="false">N12+N15+N19+N26+N29</f>
        <v>8882228</v>
      </c>
      <c r="O11" s="19" t="n">
        <v>10393212.4</v>
      </c>
      <c r="P11" s="19" t="n">
        <f aca="false">P12+P15+P19+P26+P29</f>
        <v>9876120.3</v>
      </c>
      <c r="Q11" s="19" t="n">
        <v>28292422.6</v>
      </c>
      <c r="R11" s="19" t="n">
        <f aca="false">J11+N11+P11</f>
        <v>27762097.86</v>
      </c>
      <c r="S11" s="23"/>
    </row>
    <row collapsed="false" customFormat="false" customHeight="true" hidden="false" ht="98.25" outlineLevel="1" r="12">
      <c r="A12" s="10" t="s">
        <v>33</v>
      </c>
      <c r="B12" s="20" t="s">
        <v>34</v>
      </c>
      <c r="C12" s="20" t="s">
        <v>26</v>
      </c>
      <c r="D12" s="24" t="n">
        <v>854</v>
      </c>
      <c r="E12" s="24" t="s">
        <v>27</v>
      </c>
      <c r="F12" s="10" t="s">
        <v>27</v>
      </c>
      <c r="G12" s="10" t="s">
        <v>27</v>
      </c>
      <c r="H12" s="19" t="n">
        <v>5811542.1</v>
      </c>
      <c r="I12" s="19" t="n">
        <f aca="false">SUM(I13:I14)</f>
        <v>5811542.164</v>
      </c>
      <c r="J12" s="19" t="n">
        <f aca="false">SUM(J13:J14)</f>
        <v>6043609.7</v>
      </c>
      <c r="K12" s="18" t="n">
        <f aca="false">J12-I12</f>
        <v>232067.536</v>
      </c>
      <c r="L12" s="18" t="n">
        <f aca="false">SUM(L13:L14)</f>
        <v>26012.45711</v>
      </c>
      <c r="M12" s="19" t="n">
        <v>6735504.9</v>
      </c>
      <c r="N12" s="19" t="n">
        <f aca="false">SUM(N13:N14)</f>
        <v>6735505</v>
      </c>
      <c r="O12" s="19" t="n">
        <v>7659951.9</v>
      </c>
      <c r="P12" s="19" t="n">
        <f aca="false">SUM(P13:P14)</f>
        <v>7659952</v>
      </c>
      <c r="Q12" s="19" t="n">
        <v>20206998.9</v>
      </c>
      <c r="R12" s="19" t="n">
        <f aca="false">J12+N12+P12</f>
        <v>20439066.7</v>
      </c>
    </row>
    <row collapsed="false" customFormat="false" customHeight="true" hidden="false" ht="156" outlineLevel="1" r="13">
      <c r="A13" s="10" t="s">
        <v>35</v>
      </c>
      <c r="B13" s="25" t="s">
        <v>36</v>
      </c>
      <c r="C13" s="20" t="s">
        <v>37</v>
      </c>
      <c r="D13" s="26" t="n">
        <v>854</v>
      </c>
      <c r="E13" s="26" t="s">
        <v>38</v>
      </c>
      <c r="F13" s="10" t="s">
        <v>39</v>
      </c>
      <c r="G13" s="10" t="s">
        <v>40</v>
      </c>
      <c r="H13" s="27" t="n">
        <v>5811542.1</v>
      </c>
      <c r="I13" s="27" t="n">
        <v>5811542.164</v>
      </c>
      <c r="J13" s="27" t="n">
        <v>6043609.7</v>
      </c>
      <c r="K13" s="18" t="n">
        <f aca="false">J13-I13</f>
        <v>232067.536</v>
      </c>
      <c r="L13" s="18" t="n">
        <v>26012.45711</v>
      </c>
      <c r="M13" s="27" t="n">
        <v>6735504.9</v>
      </c>
      <c r="N13" s="27" t="n">
        <v>6735505</v>
      </c>
      <c r="O13" s="27" t="n">
        <v>7659951.9</v>
      </c>
      <c r="P13" s="27" t="n">
        <v>7659952</v>
      </c>
      <c r="Q13" s="19" t="n">
        <v>20206998.9</v>
      </c>
      <c r="R13" s="19" t="n">
        <f aca="false">J13+N13+P13</f>
        <v>20439066.7</v>
      </c>
    </row>
    <row collapsed="false" customFormat="false" customHeight="true" hidden="false" ht="89.55" outlineLevel="1" r="14">
      <c r="A14" s="10"/>
      <c r="B14" s="20" t="s">
        <v>41</v>
      </c>
      <c r="C14" s="20" t="s">
        <v>37</v>
      </c>
      <c r="D14" s="26"/>
      <c r="E14" s="26"/>
      <c r="F14" s="10"/>
      <c r="G14" s="10"/>
      <c r="H14" s="27"/>
      <c r="I14" s="27"/>
      <c r="J14" s="27"/>
      <c r="K14" s="18" t="n">
        <f aca="false">J14-I14</f>
        <v>0</v>
      </c>
      <c r="L14" s="18"/>
      <c r="M14" s="27"/>
      <c r="N14" s="27"/>
      <c r="O14" s="27"/>
      <c r="P14" s="27"/>
      <c r="Q14" s="19" t="n">
        <v>0</v>
      </c>
      <c r="R14" s="19" t="n">
        <f aca="false">J14+N14+P14</f>
        <v>0</v>
      </c>
    </row>
    <row collapsed="false" customFormat="false" customHeight="true" hidden="false" ht="87" outlineLevel="1" r="15">
      <c r="A15" s="10" t="s">
        <v>42</v>
      </c>
      <c r="B15" s="20" t="s">
        <v>43</v>
      </c>
      <c r="C15" s="20" t="s">
        <v>26</v>
      </c>
      <c r="D15" s="24" t="n">
        <v>854</v>
      </c>
      <c r="E15" s="24" t="s">
        <v>27</v>
      </c>
      <c r="F15" s="10" t="s">
        <v>27</v>
      </c>
      <c r="G15" s="10" t="s">
        <v>27</v>
      </c>
      <c r="H15" s="19" t="n">
        <v>801739.4</v>
      </c>
      <c r="I15" s="19" t="n">
        <f aca="false">SUM(I16:I18)</f>
        <v>219555.7</v>
      </c>
      <c r="J15" s="19" t="n">
        <f aca="false">SUM(J16:J18)</f>
        <v>244995.9</v>
      </c>
      <c r="K15" s="18" t="n">
        <f aca="false">J15-I15</f>
        <v>25440.2</v>
      </c>
      <c r="L15" s="18" t="n">
        <f aca="false">SUM(L16:L18)</f>
        <v>0</v>
      </c>
      <c r="M15" s="19" t="n">
        <v>761907</v>
      </c>
      <c r="N15" s="19" t="n">
        <f aca="false">SUM(N16:N18)</f>
        <v>221468.9</v>
      </c>
      <c r="O15" s="19" t="n">
        <v>740546.7</v>
      </c>
      <c r="P15" s="19" t="n">
        <f aca="false">SUM(P16:P18)</f>
        <v>223454.6</v>
      </c>
      <c r="Q15" s="19" t="n">
        <v>2304193.1</v>
      </c>
      <c r="R15" s="19" t="n">
        <f aca="false">J15+N15+P15</f>
        <v>689919.4</v>
      </c>
    </row>
    <row collapsed="false" customFormat="false" customHeight="true" hidden="false" ht="82.5" outlineLevel="1" r="16">
      <c r="A16" s="10" t="s">
        <v>35</v>
      </c>
      <c r="B16" s="20" t="s">
        <v>44</v>
      </c>
      <c r="C16" s="20" t="s">
        <v>37</v>
      </c>
      <c r="D16" s="26" t="n">
        <v>854</v>
      </c>
      <c r="E16" s="24" t="s">
        <v>45</v>
      </c>
      <c r="F16" s="10" t="s">
        <v>46</v>
      </c>
      <c r="G16" s="10" t="n">
        <v>612</v>
      </c>
      <c r="H16" s="27" t="n">
        <v>696273.8</v>
      </c>
      <c r="I16" s="19" t="n">
        <v>114090.1</v>
      </c>
      <c r="J16" s="27" t="n">
        <v>131459.3</v>
      </c>
      <c r="K16" s="18" t="n">
        <f aca="false">J16-I16</f>
        <v>17369.2</v>
      </c>
      <c r="L16" s="18"/>
      <c r="M16" s="27" t="n">
        <v>654581.6</v>
      </c>
      <c r="N16" s="19" t="n">
        <v>114143.5</v>
      </c>
      <c r="O16" s="27" t="n">
        <v>631289.7</v>
      </c>
      <c r="P16" s="19" t="n">
        <v>114197.6</v>
      </c>
      <c r="Q16" s="19" t="n">
        <v>1982145.1</v>
      </c>
      <c r="R16" s="19" t="n">
        <f aca="false">J16+N16+P16</f>
        <v>359800.4</v>
      </c>
    </row>
    <row collapsed="false" customFormat="false" customHeight="true" hidden="false" ht="82.05" outlineLevel="1" r="17">
      <c r="A17" s="10"/>
      <c r="B17" s="20" t="s">
        <v>47</v>
      </c>
      <c r="C17" s="20" t="s">
        <v>37</v>
      </c>
      <c r="D17" s="26"/>
      <c r="E17" s="26"/>
      <c r="F17" s="10"/>
      <c r="G17" s="10"/>
      <c r="H17" s="27"/>
      <c r="I17" s="27"/>
      <c r="J17" s="27"/>
      <c r="K17" s="18" t="n">
        <f aca="false">J17-I17</f>
        <v>0</v>
      </c>
      <c r="L17" s="18"/>
      <c r="M17" s="27"/>
      <c r="N17" s="27"/>
      <c r="O17" s="27"/>
      <c r="P17" s="27"/>
      <c r="Q17" s="19" t="n">
        <v>0</v>
      </c>
      <c r="R17" s="19" t="n">
        <f aca="false">J17+N17+P17</f>
        <v>0</v>
      </c>
    </row>
    <row collapsed="false" customFormat="false" customHeight="true" hidden="false" ht="84" outlineLevel="1" r="18">
      <c r="A18" s="10"/>
      <c r="B18" s="20" t="s">
        <v>48</v>
      </c>
      <c r="C18" s="20" t="s">
        <v>37</v>
      </c>
      <c r="D18" s="26" t="n">
        <v>854</v>
      </c>
      <c r="E18" s="24" t="s">
        <v>49</v>
      </c>
      <c r="F18" s="10" t="n">
        <v>4709900</v>
      </c>
      <c r="G18" s="10" t="n">
        <v>611</v>
      </c>
      <c r="H18" s="27" t="n">
        <v>105465.6</v>
      </c>
      <c r="I18" s="27" t="n">
        <v>105465.6</v>
      </c>
      <c r="J18" s="27" t="n">
        <v>113536.6</v>
      </c>
      <c r="K18" s="18" t="n">
        <f aca="false">J18-I18</f>
        <v>8071</v>
      </c>
      <c r="L18" s="18"/>
      <c r="M18" s="27" t="n">
        <v>107325.4</v>
      </c>
      <c r="N18" s="27" t="n">
        <v>107325.4</v>
      </c>
      <c r="O18" s="27" t="n">
        <v>109257</v>
      </c>
      <c r="P18" s="27" t="n">
        <v>109257</v>
      </c>
      <c r="Q18" s="19" t="n">
        <v>322048</v>
      </c>
      <c r="R18" s="19" t="n">
        <f aca="false">J18+N18+P18</f>
        <v>330119</v>
      </c>
    </row>
    <row collapsed="false" customFormat="false" customHeight="true" hidden="false" ht="72" outlineLevel="1" r="19">
      <c r="A19" s="10" t="s">
        <v>50</v>
      </c>
      <c r="B19" s="20" t="s">
        <v>51</v>
      </c>
      <c r="C19" s="20" t="s">
        <v>26</v>
      </c>
      <c r="D19" s="24" t="s">
        <v>52</v>
      </c>
      <c r="E19" s="10" t="s">
        <v>27</v>
      </c>
      <c r="F19" s="10" t="s">
        <v>27</v>
      </c>
      <c r="G19" s="10" t="s">
        <v>27</v>
      </c>
      <c r="H19" s="18" t="n">
        <v>2610051.5</v>
      </c>
      <c r="I19" s="18" t="n">
        <f aca="false">SUM(I20:I25)</f>
        <v>1605975.15</v>
      </c>
      <c r="J19" s="18" t="n">
        <f aca="false">SUM(J20:J25)-J22</f>
        <v>1950004.66</v>
      </c>
      <c r="K19" s="18" t="n">
        <f aca="false">J19-I19</f>
        <v>344029.51</v>
      </c>
      <c r="L19" s="18" t="n">
        <f aca="false">SUM(L20:L25)</f>
        <v>-47694.03772</v>
      </c>
      <c r="M19" s="18" t="n">
        <v>2267967</v>
      </c>
      <c r="N19" s="18" t="n">
        <f aca="false">SUM(N20:N25)-N22</f>
        <v>1667966.8</v>
      </c>
      <c r="O19" s="18" t="n">
        <v>2335426.5</v>
      </c>
      <c r="P19" s="18" t="n">
        <f aca="false">SUM(P20:P25)-P22</f>
        <v>1735426.4</v>
      </c>
      <c r="Q19" s="19" t="n">
        <v>7213445</v>
      </c>
      <c r="R19" s="19" t="n">
        <f aca="false">J19+N19+P19</f>
        <v>5353397.86</v>
      </c>
    </row>
    <row collapsed="false" customFormat="false" customHeight="true" hidden="false" ht="128.9" outlineLevel="1" r="20">
      <c r="A20" s="10" t="s">
        <v>35</v>
      </c>
      <c r="B20" s="20" t="s">
        <v>53</v>
      </c>
      <c r="C20" s="20" t="s">
        <v>37</v>
      </c>
      <c r="D20" s="26" t="n">
        <v>854</v>
      </c>
      <c r="E20" s="24" t="s">
        <v>54</v>
      </c>
      <c r="F20" s="10" t="s">
        <v>55</v>
      </c>
      <c r="G20" s="10" t="s">
        <v>56</v>
      </c>
      <c r="H20" s="27" t="n">
        <v>766376.1</v>
      </c>
      <c r="I20" s="27" t="n">
        <v>766376.05</v>
      </c>
      <c r="J20" s="27" t="n">
        <v>791497.5</v>
      </c>
      <c r="K20" s="18" t="n">
        <f aca="false">J20-I20</f>
        <v>25121.45</v>
      </c>
      <c r="L20" s="18"/>
      <c r="M20" s="27" t="n">
        <v>775706.4</v>
      </c>
      <c r="N20" s="27" t="n">
        <v>775706.3</v>
      </c>
      <c r="O20" s="27" t="n">
        <v>785311.1</v>
      </c>
      <c r="P20" s="27" t="n">
        <v>785311.1</v>
      </c>
      <c r="Q20" s="19" t="n">
        <v>2327393.6</v>
      </c>
      <c r="R20" s="19" t="n">
        <f aca="false">J20+N20+P20</f>
        <v>2352514.9</v>
      </c>
    </row>
    <row collapsed="false" customFormat="false" customHeight="true" hidden="false" ht="183.15" outlineLevel="1" r="21">
      <c r="A21" s="10"/>
      <c r="B21" s="20" t="s">
        <v>57</v>
      </c>
      <c r="C21" s="20" t="s">
        <v>58</v>
      </c>
      <c r="D21" s="26" t="n">
        <v>854</v>
      </c>
      <c r="E21" s="24" t="s">
        <v>59</v>
      </c>
      <c r="F21" s="24" t="s">
        <v>60</v>
      </c>
      <c r="G21" s="10" t="s">
        <v>61</v>
      </c>
      <c r="H21" s="27" t="n">
        <v>368052.9</v>
      </c>
      <c r="I21" s="27" t="n">
        <v>368052.9</v>
      </c>
      <c r="J21" s="27" t="n">
        <v>446537.5</v>
      </c>
      <c r="K21" s="18" t="n">
        <f aca="false">J21-I21</f>
        <v>78484.6</v>
      </c>
      <c r="L21" s="18" t="n">
        <v>3178</v>
      </c>
      <c r="M21" s="27" t="n">
        <v>393724.4</v>
      </c>
      <c r="N21" s="27" t="n">
        <v>393724.3</v>
      </c>
      <c r="O21" s="27" t="n">
        <v>421457.5</v>
      </c>
      <c r="P21" s="27" t="n">
        <v>421457.5</v>
      </c>
      <c r="Q21" s="19" t="n">
        <v>1183234.8</v>
      </c>
      <c r="R21" s="19" t="n">
        <f aca="false">J21+N21+P21</f>
        <v>1261719.3</v>
      </c>
    </row>
    <row collapsed="false" customFormat="true" customHeight="true" hidden="false" ht="176.35" outlineLevel="1" r="22" s="28">
      <c r="A22" s="10"/>
      <c r="B22" s="20" t="s">
        <v>62</v>
      </c>
      <c r="C22" s="20" t="s">
        <v>63</v>
      </c>
      <c r="D22" s="26" t="n">
        <v>828</v>
      </c>
      <c r="E22" s="26" t="s">
        <v>64</v>
      </c>
      <c r="F22" s="24" t="s">
        <v>65</v>
      </c>
      <c r="G22" s="10" t="n">
        <v>411</v>
      </c>
      <c r="H22" s="27" t="n">
        <v>1004076.3</v>
      </c>
      <c r="I22" s="27"/>
      <c r="J22" s="27" t="n">
        <v>1629380.3</v>
      </c>
      <c r="K22" s="27" t="n">
        <f aca="false">J22-I22</f>
        <v>1629380.3</v>
      </c>
      <c r="L22" s="27"/>
      <c r="M22" s="27" t="n">
        <v>600000</v>
      </c>
      <c r="N22" s="27" t="n">
        <v>733000</v>
      </c>
      <c r="O22" s="27" t="n">
        <v>600000</v>
      </c>
      <c r="P22" s="27" t="n">
        <v>733000</v>
      </c>
      <c r="Q22" s="19" t="n">
        <v>2204076.3</v>
      </c>
      <c r="R22" s="19" t="n">
        <f aca="false">J22+N22+P22</f>
        <v>3095380.3</v>
      </c>
    </row>
    <row collapsed="false" customFormat="false" customHeight="true" hidden="false" ht="97" outlineLevel="1" r="23">
      <c r="A23" s="10"/>
      <c r="B23" s="20" t="s">
        <v>66</v>
      </c>
      <c r="C23" s="20" t="s">
        <v>58</v>
      </c>
      <c r="D23" s="26" t="n">
        <v>854</v>
      </c>
      <c r="E23" s="24"/>
      <c r="F23" s="24"/>
      <c r="G23" s="10"/>
      <c r="H23" s="27"/>
      <c r="I23" s="27"/>
      <c r="J23" s="27"/>
      <c r="K23" s="18" t="n">
        <f aca="false">J23-I23</f>
        <v>0</v>
      </c>
      <c r="L23" s="18"/>
      <c r="M23" s="27"/>
      <c r="N23" s="27" t="n">
        <f aca="false">M23</f>
        <v>0</v>
      </c>
      <c r="O23" s="27"/>
      <c r="P23" s="27" t="n">
        <f aca="false">O23</f>
        <v>0</v>
      </c>
      <c r="Q23" s="19" t="n">
        <v>0</v>
      </c>
      <c r="R23" s="19" t="n">
        <f aca="false">J23+N23+P23</f>
        <v>0</v>
      </c>
    </row>
    <row collapsed="false" customFormat="false" customHeight="true" hidden="false" ht="139.05" outlineLevel="1" r="24">
      <c r="A24" s="10"/>
      <c r="B24" s="20" t="s">
        <v>67</v>
      </c>
      <c r="C24" s="20" t="s">
        <v>58</v>
      </c>
      <c r="D24" s="26" t="n">
        <v>854</v>
      </c>
      <c r="E24" s="24" t="s">
        <v>68</v>
      </c>
      <c r="F24" s="24" t="s">
        <v>69</v>
      </c>
      <c r="G24" s="10" t="s">
        <v>70</v>
      </c>
      <c r="H24" s="27" t="n">
        <v>471546.2</v>
      </c>
      <c r="I24" s="27" t="n">
        <v>471546.2</v>
      </c>
      <c r="J24" s="29" t="n">
        <f aca="false">691158.7-2189.04+23000</f>
        <v>711969.66</v>
      </c>
      <c r="K24" s="18" t="n">
        <f aca="false">J24-I24</f>
        <v>240423.46</v>
      </c>
      <c r="L24" s="18" t="n">
        <v>-50872.03772</v>
      </c>
      <c r="M24" s="27" t="n">
        <v>498536.2</v>
      </c>
      <c r="N24" s="27" t="n">
        <v>498536.2</v>
      </c>
      <c r="O24" s="27" t="n">
        <v>528657.9</v>
      </c>
      <c r="P24" s="27" t="n">
        <v>528657.8</v>
      </c>
      <c r="Q24" s="19" t="n">
        <v>1498740.3</v>
      </c>
      <c r="R24" s="19" t="n">
        <f aca="false">J24+N24+P24</f>
        <v>1739163.66</v>
      </c>
    </row>
    <row collapsed="false" customFormat="false" customHeight="true" hidden="false" ht="113.25" outlineLevel="1" r="25">
      <c r="A25" s="10"/>
      <c r="B25" s="20" t="s">
        <v>71</v>
      </c>
      <c r="C25" s="20" t="s">
        <v>37</v>
      </c>
      <c r="D25" s="26"/>
      <c r="E25" s="26"/>
      <c r="F25" s="24"/>
      <c r="G25" s="10"/>
      <c r="H25" s="27"/>
      <c r="I25" s="27"/>
      <c r="J25" s="27"/>
      <c r="K25" s="18" t="n">
        <f aca="false">J25-I25</f>
        <v>0</v>
      </c>
      <c r="L25" s="18"/>
      <c r="M25" s="27"/>
      <c r="N25" s="27"/>
      <c r="O25" s="27"/>
      <c r="P25" s="27"/>
      <c r="Q25" s="19" t="n">
        <v>0</v>
      </c>
      <c r="R25" s="19" t="n">
        <f aca="false">J25+N25+P25</f>
        <v>0</v>
      </c>
    </row>
    <row collapsed="false" customFormat="false" customHeight="true" hidden="false" ht="69.75" outlineLevel="1" r="26">
      <c r="A26" s="10" t="s">
        <v>72</v>
      </c>
      <c r="B26" s="20" t="s">
        <v>73</v>
      </c>
      <c r="C26" s="20" t="s">
        <v>26</v>
      </c>
      <c r="D26" s="24" t="s">
        <v>52</v>
      </c>
      <c r="E26" s="10" t="s">
        <v>27</v>
      </c>
      <c r="F26" s="10" t="s">
        <v>27</v>
      </c>
      <c r="G26" s="10" t="s">
        <v>27</v>
      </c>
      <c r="H26" s="30" t="n">
        <v>0</v>
      </c>
      <c r="I26" s="30"/>
      <c r="J26" s="30"/>
      <c r="K26" s="18" t="n">
        <f aca="false">J26-I26</f>
        <v>0</v>
      </c>
      <c r="L26" s="18"/>
      <c r="M26" s="30" t="n">
        <v>0</v>
      </c>
      <c r="N26" s="30"/>
      <c r="O26" s="30" t="n">
        <v>0</v>
      </c>
      <c r="P26" s="30"/>
      <c r="Q26" s="19" t="n">
        <v>0</v>
      </c>
      <c r="R26" s="19" t="n">
        <f aca="false">J26+N26+P26</f>
        <v>0</v>
      </c>
    </row>
    <row collapsed="false" customFormat="false" customHeight="true" hidden="false" ht="81.4" outlineLevel="1" r="27">
      <c r="A27" s="10" t="s">
        <v>74</v>
      </c>
      <c r="B27" s="20" t="s">
        <v>75</v>
      </c>
      <c r="C27" s="20" t="s">
        <v>58</v>
      </c>
      <c r="D27" s="10"/>
      <c r="E27" s="31"/>
      <c r="F27" s="32"/>
      <c r="G27" s="32"/>
      <c r="H27" s="30"/>
      <c r="I27" s="30"/>
      <c r="J27" s="30"/>
      <c r="K27" s="18" t="n">
        <f aca="false">J27-I27</f>
        <v>0</v>
      </c>
      <c r="L27" s="18"/>
      <c r="M27" s="30"/>
      <c r="N27" s="30"/>
      <c r="O27" s="30"/>
      <c r="P27" s="30"/>
      <c r="Q27" s="19" t="n">
        <v>0</v>
      </c>
      <c r="R27" s="19" t="n">
        <f aca="false">J27+N27+P27</f>
        <v>0</v>
      </c>
    </row>
    <row collapsed="false" customFormat="false" customHeight="true" hidden="false" ht="90.9" outlineLevel="1" r="28">
      <c r="A28" s="10"/>
      <c r="B28" s="20" t="s">
        <v>76</v>
      </c>
      <c r="C28" s="20" t="s">
        <v>58</v>
      </c>
      <c r="D28" s="10"/>
      <c r="E28" s="31"/>
      <c r="F28" s="32"/>
      <c r="G28" s="32"/>
      <c r="H28" s="30"/>
      <c r="I28" s="30"/>
      <c r="J28" s="30"/>
      <c r="K28" s="18" t="n">
        <f aca="false">J28-I28</f>
        <v>0</v>
      </c>
      <c r="L28" s="18"/>
      <c r="M28" s="30"/>
      <c r="N28" s="30"/>
      <c r="O28" s="30"/>
      <c r="P28" s="30"/>
      <c r="Q28" s="19" t="n">
        <v>0</v>
      </c>
      <c r="R28" s="19" t="n">
        <f aca="false">J28+N28+P28</f>
        <v>0</v>
      </c>
    </row>
    <row collapsed="false" customFormat="false" customHeight="true" hidden="false" ht="83.25" outlineLevel="1" r="29">
      <c r="A29" s="10" t="s">
        <v>77</v>
      </c>
      <c r="B29" s="20" t="s">
        <v>78</v>
      </c>
      <c r="C29" s="20" t="s">
        <v>26</v>
      </c>
      <c r="D29" s="24" t="s">
        <v>52</v>
      </c>
      <c r="E29" s="10" t="s">
        <v>27</v>
      </c>
      <c r="F29" s="10" t="s">
        <v>27</v>
      </c>
      <c r="G29" s="10" t="s">
        <v>27</v>
      </c>
      <c r="H29" s="18" t="n">
        <v>257287.3</v>
      </c>
      <c r="I29" s="18" t="n">
        <f aca="false">SUM(I30:I35)</f>
        <v>257287.32</v>
      </c>
      <c r="J29" s="18" t="n">
        <f aca="false">SUM(J30:J36)</f>
        <v>765139.3</v>
      </c>
      <c r="K29" s="18" t="n">
        <f aca="false">J29-I29</f>
        <v>507851.98</v>
      </c>
      <c r="L29" s="18" t="n">
        <f aca="false">SUM(L30:L36)</f>
        <v>23166.4</v>
      </c>
      <c r="M29" s="18" t="n">
        <v>257287.3</v>
      </c>
      <c r="N29" s="18" t="n">
        <f aca="false">SUM(N30:N35)</f>
        <v>257287.3</v>
      </c>
      <c r="O29" s="18" t="n">
        <v>257287.3</v>
      </c>
      <c r="P29" s="18" t="n">
        <f aca="false">SUM(P30:P35)</f>
        <v>257287.3</v>
      </c>
      <c r="Q29" s="19" t="n">
        <v>771861.9</v>
      </c>
      <c r="R29" s="19" t="n">
        <f aca="false">J29+N29+P29</f>
        <v>1279713.9</v>
      </c>
    </row>
    <row collapsed="false" customFormat="false" customHeight="true" hidden="false" ht="101.25" outlineLevel="1" r="30">
      <c r="A30" s="10" t="s">
        <v>74</v>
      </c>
      <c r="B30" s="20" t="s">
        <v>79</v>
      </c>
      <c r="C30" s="20" t="s">
        <v>37</v>
      </c>
      <c r="D30" s="24"/>
      <c r="E30" s="10"/>
      <c r="F30" s="10"/>
      <c r="G30" s="10"/>
      <c r="H30" s="30"/>
      <c r="I30" s="30"/>
      <c r="J30" s="30"/>
      <c r="K30" s="18" t="n">
        <f aca="false">J30-I30</f>
        <v>0</v>
      </c>
      <c r="L30" s="18"/>
      <c r="M30" s="30"/>
      <c r="N30" s="30"/>
      <c r="O30" s="30"/>
      <c r="P30" s="30"/>
      <c r="Q30" s="19" t="n">
        <v>0</v>
      </c>
      <c r="R30" s="19" t="n">
        <f aca="false">J30+N30+P30</f>
        <v>0</v>
      </c>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collapsed="false" customFormat="false" customHeight="true" hidden="false" ht="84.8" outlineLevel="1" r="31">
      <c r="A31" s="10"/>
      <c r="B31" s="20" t="s">
        <v>80</v>
      </c>
      <c r="C31" s="20" t="s">
        <v>37</v>
      </c>
      <c r="D31" s="24"/>
      <c r="E31" s="10"/>
      <c r="F31" s="10"/>
      <c r="G31" s="10"/>
      <c r="H31" s="30"/>
      <c r="I31" s="30"/>
      <c r="J31" s="30"/>
      <c r="K31" s="18" t="n">
        <f aca="false">J31-I31</f>
        <v>0</v>
      </c>
      <c r="L31" s="18"/>
      <c r="M31" s="30"/>
      <c r="N31" s="30"/>
      <c r="O31" s="30"/>
      <c r="P31" s="30"/>
      <c r="Q31" s="19" t="n">
        <v>0</v>
      </c>
      <c r="R31" s="19" t="n">
        <f aca="false">J31+N31+P31</f>
        <v>0</v>
      </c>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collapsed="false" customFormat="false" customHeight="true" hidden="false" ht="64.45" outlineLevel="1" r="32">
      <c r="A32" s="10"/>
      <c r="B32" s="20" t="s">
        <v>81</v>
      </c>
      <c r="C32" s="20" t="s">
        <v>37</v>
      </c>
      <c r="D32" s="24"/>
      <c r="E32" s="10"/>
      <c r="F32" s="10"/>
      <c r="G32" s="10"/>
      <c r="H32" s="30"/>
      <c r="I32" s="30"/>
      <c r="J32" s="30"/>
      <c r="K32" s="18" t="n">
        <f aca="false">J32-I32</f>
        <v>0</v>
      </c>
      <c r="L32" s="18"/>
      <c r="M32" s="30"/>
      <c r="N32" s="27" t="n">
        <f aca="false">M32</f>
        <v>0</v>
      </c>
      <c r="O32" s="30"/>
      <c r="P32" s="27" t="n">
        <f aca="false">O32</f>
        <v>0</v>
      </c>
      <c r="Q32" s="19" t="n">
        <v>0</v>
      </c>
      <c r="R32" s="19" t="n">
        <f aca="false">J32+N32+P32</f>
        <v>0</v>
      </c>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collapsed="false" customFormat="false" customHeight="true" hidden="false" ht="187.9" outlineLevel="1" r="33">
      <c r="A33" s="10"/>
      <c r="B33" s="20" t="s">
        <v>82</v>
      </c>
      <c r="C33" s="20" t="s">
        <v>37</v>
      </c>
      <c r="D33" s="26" t="n">
        <v>854</v>
      </c>
      <c r="E33" s="26" t="n">
        <v>1003</v>
      </c>
      <c r="F33" s="24" t="n">
        <v>5058501</v>
      </c>
      <c r="G33" s="10" t="n">
        <v>323</v>
      </c>
      <c r="H33" s="27" t="n">
        <v>223664</v>
      </c>
      <c r="I33" s="27" t="n">
        <v>223664</v>
      </c>
      <c r="J33" s="27" t="n">
        <v>359564</v>
      </c>
      <c r="K33" s="18" t="n">
        <f aca="false">J33-I33</f>
        <v>135900</v>
      </c>
      <c r="L33" s="18"/>
      <c r="M33" s="27" t="n">
        <v>223664</v>
      </c>
      <c r="N33" s="27" t="n">
        <f aca="false">M33</f>
        <v>223664</v>
      </c>
      <c r="O33" s="27" t="n">
        <v>223664</v>
      </c>
      <c r="P33" s="27" t="n">
        <f aca="false">O33</f>
        <v>223664</v>
      </c>
      <c r="Q33" s="19" t="n">
        <v>670992</v>
      </c>
      <c r="R33" s="19" t="n">
        <f aca="false">J33+N33+P33</f>
        <v>806892</v>
      </c>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row>
    <row collapsed="false" customFormat="false" customHeight="true" hidden="false" ht="145.15" outlineLevel="1" r="34">
      <c r="A34" s="10"/>
      <c r="B34" s="20" t="s">
        <v>83</v>
      </c>
      <c r="C34" s="20" t="s">
        <v>37</v>
      </c>
      <c r="D34" s="26" t="n">
        <v>854</v>
      </c>
      <c r="E34" s="26" t="n">
        <v>1003</v>
      </c>
      <c r="F34" s="24" t="s">
        <v>84</v>
      </c>
      <c r="G34" s="10" t="n">
        <v>323</v>
      </c>
      <c r="H34" s="27"/>
      <c r="I34" s="27"/>
      <c r="J34" s="27" t="n">
        <v>362275.3</v>
      </c>
      <c r="K34" s="18" t="n">
        <f aca="false">J34-I34</f>
        <v>362275.3</v>
      </c>
      <c r="L34" s="18"/>
      <c r="M34" s="27"/>
      <c r="N34" s="27" t="n">
        <f aca="false">M34</f>
        <v>0</v>
      </c>
      <c r="O34" s="27"/>
      <c r="P34" s="27" t="n">
        <f aca="false">O34</f>
        <v>0</v>
      </c>
      <c r="Q34" s="19" t="n">
        <v>0</v>
      </c>
      <c r="R34" s="19" t="n">
        <f aca="false">J34+N34+P34</f>
        <v>362275.3</v>
      </c>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row>
    <row collapsed="false" customFormat="false" customHeight="true" hidden="false" ht="77.45" outlineLevel="1" r="35">
      <c r="A35" s="10"/>
      <c r="B35" s="20" t="s">
        <v>85</v>
      </c>
      <c r="C35" s="20" t="s">
        <v>37</v>
      </c>
      <c r="D35" s="26" t="s">
        <v>52</v>
      </c>
      <c r="E35" s="26" t="s">
        <v>86</v>
      </c>
      <c r="F35" s="24" t="s">
        <v>87</v>
      </c>
      <c r="G35" s="10" t="n">
        <v>244</v>
      </c>
      <c r="H35" s="27" t="n">
        <v>33623.3</v>
      </c>
      <c r="I35" s="27" t="n">
        <v>33623.32</v>
      </c>
      <c r="J35" s="27" t="n">
        <v>33789.8</v>
      </c>
      <c r="K35" s="18" t="n">
        <f aca="false">J35-I35</f>
        <v>166.480000000003</v>
      </c>
      <c r="L35" s="18" t="n">
        <v>23166.4</v>
      </c>
      <c r="M35" s="27" t="n">
        <v>33623.3</v>
      </c>
      <c r="N35" s="27" t="n">
        <v>33623.3</v>
      </c>
      <c r="O35" s="27" t="n">
        <v>33623.3</v>
      </c>
      <c r="P35" s="27" t="n">
        <v>33623.3</v>
      </c>
      <c r="Q35" s="19" t="n">
        <v>100869.9</v>
      </c>
      <c r="R35" s="19" t="n">
        <f aca="false">J35+N35+P35</f>
        <v>101036.4</v>
      </c>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row>
    <row collapsed="false" customFormat="false" customHeight="true" hidden="false" ht="54.25" outlineLevel="1" r="36">
      <c r="A36" s="10"/>
      <c r="B36" s="20" t="s">
        <v>88</v>
      </c>
      <c r="C36" s="20" t="s">
        <v>37</v>
      </c>
      <c r="D36" s="26" t="n">
        <v>854</v>
      </c>
      <c r="E36" s="24" t="s">
        <v>86</v>
      </c>
      <c r="F36" s="24" t="s">
        <v>89</v>
      </c>
      <c r="G36" s="10" t="n">
        <v>244</v>
      </c>
      <c r="H36" s="27"/>
      <c r="I36" s="27"/>
      <c r="J36" s="27" t="n">
        <v>9510.2</v>
      </c>
      <c r="K36" s="18" t="n">
        <f aca="false">J36-I36</f>
        <v>9510.2</v>
      </c>
      <c r="L36" s="18"/>
      <c r="M36" s="27"/>
      <c r="N36" s="27" t="n">
        <v>0</v>
      </c>
      <c r="O36" s="27"/>
      <c r="P36" s="27" t="n">
        <v>0</v>
      </c>
      <c r="Q36" s="19"/>
      <c r="R36" s="19" t="n">
        <f aca="false">J36+N36+P36</f>
        <v>9510.2</v>
      </c>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row>
    <row collapsed="false" customFormat="false" customHeight="false" hidden="false" ht="50.2" outlineLevel="0" r="37">
      <c r="A37" s="16" t="s">
        <v>90</v>
      </c>
      <c r="B37" s="17" t="s">
        <v>91</v>
      </c>
      <c r="C37" s="17" t="s">
        <v>26</v>
      </c>
      <c r="D37" s="16" t="n">
        <v>854</v>
      </c>
      <c r="E37" s="22" t="s">
        <v>27</v>
      </c>
      <c r="F37" s="22" t="s">
        <v>27</v>
      </c>
      <c r="G37" s="22" t="s">
        <v>27</v>
      </c>
      <c r="H37" s="18" t="n">
        <v>1396350.3</v>
      </c>
      <c r="I37" s="18" t="n">
        <f aca="false">I38+I42+I47+I53</f>
        <v>1396350.109</v>
      </c>
      <c r="J37" s="18" t="n">
        <f aca="false">J38+J42+J47+J53</f>
        <v>1572596</v>
      </c>
      <c r="K37" s="18" t="n">
        <f aca="false">J37-I37</f>
        <v>176245.891</v>
      </c>
      <c r="L37" s="18" t="n">
        <f aca="false">L38+L42+L47+L53</f>
        <v>-1484.862</v>
      </c>
      <c r="M37" s="18" t="n">
        <v>1423656.9</v>
      </c>
      <c r="N37" s="18" t="n">
        <f aca="false">N38+N42+N47+N53</f>
        <v>1423657.1</v>
      </c>
      <c r="O37" s="18" t="n">
        <v>1451542.3</v>
      </c>
      <c r="P37" s="18" t="n">
        <f aca="false">P38+P42+P47+P53</f>
        <v>1451542.3</v>
      </c>
      <c r="Q37" s="19" t="n">
        <v>4271549.5</v>
      </c>
      <c r="R37" s="19" t="n">
        <f aca="false">J37+N37+P37</f>
        <v>4447795.4</v>
      </c>
    </row>
    <row collapsed="false" customFormat="false" customHeight="true" hidden="false" ht="50.2" outlineLevel="1" r="38">
      <c r="A38" s="10" t="s">
        <v>92</v>
      </c>
      <c r="B38" s="20" t="s">
        <v>93</v>
      </c>
      <c r="C38" s="20" t="s">
        <v>26</v>
      </c>
      <c r="D38" s="24" t="s">
        <v>52</v>
      </c>
      <c r="E38" s="10" t="s">
        <v>27</v>
      </c>
      <c r="F38" s="10" t="s">
        <v>27</v>
      </c>
      <c r="G38" s="10" t="s">
        <v>27</v>
      </c>
      <c r="H38" s="18" t="n">
        <v>241370.7</v>
      </c>
      <c r="I38" s="18" t="n">
        <f aca="false">SUM(I39:I41)</f>
        <v>241370.7</v>
      </c>
      <c r="J38" s="18" t="n">
        <f aca="false">SUM(J39:J41)</f>
        <v>302665</v>
      </c>
      <c r="K38" s="18" t="n">
        <f aca="false">J38-I38</f>
        <v>61294.3</v>
      </c>
      <c r="L38" s="18" t="n">
        <f aca="false">SUM(L39:L41)</f>
        <v>0</v>
      </c>
      <c r="M38" s="18" t="n">
        <v>249597</v>
      </c>
      <c r="N38" s="18" t="n">
        <f aca="false">SUM(N39:N41)</f>
        <v>249597</v>
      </c>
      <c r="O38" s="18" t="n">
        <v>257974</v>
      </c>
      <c r="P38" s="18" t="n">
        <f aca="false">SUM(P39:P41)</f>
        <v>257974</v>
      </c>
      <c r="Q38" s="19" t="n">
        <v>748941.7</v>
      </c>
      <c r="R38" s="19" t="n">
        <f aca="false">J38+N38+P38</f>
        <v>810236</v>
      </c>
    </row>
    <row collapsed="false" customFormat="false" customHeight="true" hidden="false" ht="73.9" outlineLevel="1" r="39">
      <c r="A39" s="10" t="s">
        <v>74</v>
      </c>
      <c r="B39" s="20" t="s">
        <v>94</v>
      </c>
      <c r="C39" s="20" t="s">
        <v>37</v>
      </c>
      <c r="D39" s="26"/>
      <c r="E39" s="26"/>
      <c r="F39" s="24"/>
      <c r="G39" s="10"/>
      <c r="H39" s="27"/>
      <c r="I39" s="27"/>
      <c r="J39" s="27"/>
      <c r="K39" s="18" t="n">
        <f aca="false">J39-I39</f>
        <v>0</v>
      </c>
      <c r="L39" s="18"/>
      <c r="M39" s="27"/>
      <c r="N39" s="27"/>
      <c r="O39" s="27"/>
      <c r="P39" s="27"/>
      <c r="Q39" s="19" t="n">
        <v>0</v>
      </c>
      <c r="R39" s="19" t="n">
        <f aca="false">J39+N39+P39</f>
        <v>0</v>
      </c>
    </row>
    <row collapsed="false" customFormat="false" customHeight="true" hidden="false" ht="69.85" outlineLevel="1" r="40">
      <c r="A40" s="10"/>
      <c r="B40" s="20" t="s">
        <v>95</v>
      </c>
      <c r="C40" s="20" t="s">
        <v>37</v>
      </c>
      <c r="D40" s="26" t="n">
        <v>854</v>
      </c>
      <c r="E40" s="24" t="s">
        <v>49</v>
      </c>
      <c r="F40" s="24" t="s">
        <v>96</v>
      </c>
      <c r="G40" s="10" t="s">
        <v>97</v>
      </c>
      <c r="H40" s="27" t="n">
        <v>241370.7</v>
      </c>
      <c r="I40" s="27" t="n">
        <v>241370.7</v>
      </c>
      <c r="J40" s="27" t="n">
        <v>302665</v>
      </c>
      <c r="K40" s="18" t="n">
        <f aca="false">J40-I40</f>
        <v>61294.3</v>
      </c>
      <c r="L40" s="18"/>
      <c r="M40" s="27" t="n">
        <v>249597</v>
      </c>
      <c r="N40" s="27" t="n">
        <v>249597</v>
      </c>
      <c r="O40" s="27" t="n">
        <v>257974</v>
      </c>
      <c r="P40" s="27" t="n">
        <v>257974</v>
      </c>
      <c r="Q40" s="19" t="n">
        <v>748941.7</v>
      </c>
      <c r="R40" s="19" t="n">
        <f aca="false">J40+N40+P40</f>
        <v>810236</v>
      </c>
    </row>
    <row collapsed="false" customFormat="false" customHeight="true" hidden="false" ht="80.05" outlineLevel="1" r="41">
      <c r="A41" s="10"/>
      <c r="B41" s="20" t="s">
        <v>98</v>
      </c>
      <c r="C41" s="20" t="s">
        <v>37</v>
      </c>
      <c r="D41" s="26"/>
      <c r="E41" s="26"/>
      <c r="F41" s="24"/>
      <c r="G41" s="10"/>
      <c r="H41" s="27"/>
      <c r="I41" s="27"/>
      <c r="J41" s="27"/>
      <c r="K41" s="18" t="n">
        <f aca="false">J41-I41</f>
        <v>0</v>
      </c>
      <c r="L41" s="18"/>
      <c r="M41" s="27"/>
      <c r="N41" s="27"/>
      <c r="O41" s="27"/>
      <c r="P41" s="27"/>
      <c r="Q41" s="19" t="n">
        <v>0</v>
      </c>
      <c r="R41" s="19" t="n">
        <f aca="false">J41+N41+P41</f>
        <v>0</v>
      </c>
    </row>
    <row collapsed="false" customFormat="false" customHeight="true" hidden="false" ht="65.1" outlineLevel="1" r="42">
      <c r="A42" s="10" t="s">
        <v>99</v>
      </c>
      <c r="B42" s="20" t="s">
        <v>100</v>
      </c>
      <c r="C42" s="20" t="s">
        <v>26</v>
      </c>
      <c r="D42" s="24" t="s">
        <v>52</v>
      </c>
      <c r="E42" s="10" t="s">
        <v>27</v>
      </c>
      <c r="F42" s="10" t="s">
        <v>27</v>
      </c>
      <c r="G42" s="10" t="s">
        <v>27</v>
      </c>
      <c r="H42" s="18" t="n">
        <v>993435</v>
      </c>
      <c r="I42" s="18" t="n">
        <f aca="false">SUM(I43:I46)</f>
        <v>993434.9</v>
      </c>
      <c r="J42" s="18" t="n">
        <f aca="false">SUM(J43:J46)</f>
        <v>1108114.6</v>
      </c>
      <c r="K42" s="18" t="n">
        <f aca="false">J42-I42</f>
        <v>114679.7</v>
      </c>
      <c r="L42" s="18" t="n">
        <f aca="false">SUM(L43:L46)</f>
        <v>-1607.3</v>
      </c>
      <c r="M42" s="18" t="n">
        <v>1006803.9</v>
      </c>
      <c r="N42" s="18" t="n">
        <f aca="false">SUM(N43:N46)</f>
        <v>1006804.1</v>
      </c>
      <c r="O42" s="18" t="n">
        <v>1020525.2</v>
      </c>
      <c r="P42" s="18" t="n">
        <f aca="false">SUM(P43:P46)</f>
        <v>1020525.1</v>
      </c>
      <c r="Q42" s="19" t="n">
        <v>3020764.1</v>
      </c>
      <c r="R42" s="19" t="n">
        <f aca="false">J42+N42+P42</f>
        <v>3135443.8</v>
      </c>
    </row>
    <row collapsed="false" customFormat="false" customHeight="true" hidden="false" ht="94.3" outlineLevel="1" r="43">
      <c r="A43" s="10" t="s">
        <v>74</v>
      </c>
      <c r="B43" s="20" t="s">
        <v>101</v>
      </c>
      <c r="C43" s="20" t="s">
        <v>37</v>
      </c>
      <c r="D43" s="26" t="n">
        <v>854</v>
      </c>
      <c r="E43" s="10" t="s">
        <v>102</v>
      </c>
      <c r="F43" s="10" t="s">
        <v>103</v>
      </c>
      <c r="G43" s="10" t="s">
        <v>104</v>
      </c>
      <c r="H43" s="27" t="n">
        <v>965008</v>
      </c>
      <c r="I43" s="27" t="n">
        <v>965007.9</v>
      </c>
      <c r="J43" s="27" t="n">
        <v>1077873.4</v>
      </c>
      <c r="K43" s="18" t="n">
        <f aca="false">J43-I43</f>
        <v>112865.5</v>
      </c>
      <c r="L43" s="18" t="n">
        <v>-1607.3</v>
      </c>
      <c r="M43" s="27" t="n">
        <v>977745.3</v>
      </c>
      <c r="N43" s="27" t="n">
        <v>977745.5</v>
      </c>
      <c r="O43" s="27" t="n">
        <v>990826.7</v>
      </c>
      <c r="P43" s="27" t="n">
        <v>990826.6</v>
      </c>
      <c r="Q43" s="19" t="n">
        <v>2933580</v>
      </c>
      <c r="R43" s="19" t="n">
        <f aca="false">J43+N43+P43</f>
        <v>3046445.5</v>
      </c>
    </row>
    <row collapsed="false" customFormat="false" customHeight="true" hidden="false" ht="89.55" outlineLevel="1" r="44">
      <c r="A44" s="10"/>
      <c r="B44" s="20" t="s">
        <v>105</v>
      </c>
      <c r="C44" s="20" t="s">
        <v>37</v>
      </c>
      <c r="D44" s="26"/>
      <c r="E44" s="24"/>
      <c r="F44" s="10"/>
      <c r="G44" s="10"/>
      <c r="H44" s="27"/>
      <c r="I44" s="27"/>
      <c r="J44" s="27"/>
      <c r="K44" s="18" t="n">
        <f aca="false">J44-I44</f>
        <v>0</v>
      </c>
      <c r="L44" s="18"/>
      <c r="M44" s="27"/>
      <c r="N44" s="27"/>
      <c r="O44" s="27"/>
      <c r="P44" s="27"/>
      <c r="Q44" s="19" t="n">
        <v>0</v>
      </c>
      <c r="R44" s="19" t="n">
        <f aca="false">J44+N44+P44</f>
        <v>0</v>
      </c>
    </row>
    <row collapsed="false" customFormat="false" customHeight="true" hidden="false" ht="75.95" outlineLevel="1" r="45">
      <c r="A45" s="10"/>
      <c r="B45" s="20" t="s">
        <v>106</v>
      </c>
      <c r="C45" s="20" t="s">
        <v>37</v>
      </c>
      <c r="D45" s="26"/>
      <c r="E45" s="24"/>
      <c r="F45" s="10"/>
      <c r="G45" s="10"/>
      <c r="H45" s="27"/>
      <c r="I45" s="27"/>
      <c r="J45" s="27"/>
      <c r="K45" s="18" t="n">
        <f aca="false">J45-I45</f>
        <v>0</v>
      </c>
      <c r="L45" s="18"/>
      <c r="M45" s="27"/>
      <c r="N45" s="27"/>
      <c r="O45" s="27"/>
      <c r="P45" s="27"/>
      <c r="Q45" s="19" t="n">
        <v>0</v>
      </c>
      <c r="R45" s="19" t="n">
        <f aca="false">J45+N45+P45</f>
        <v>0</v>
      </c>
    </row>
    <row collapsed="false" customFormat="false" customHeight="true" hidden="false" ht="67.15" outlineLevel="1" r="46">
      <c r="A46" s="10"/>
      <c r="B46" s="20" t="s">
        <v>107</v>
      </c>
      <c r="C46" s="20" t="s">
        <v>37</v>
      </c>
      <c r="D46" s="26" t="n">
        <v>854</v>
      </c>
      <c r="E46" s="24" t="s">
        <v>108</v>
      </c>
      <c r="F46" s="10" t="n">
        <v>4759900</v>
      </c>
      <c r="G46" s="10" t="n">
        <v>621</v>
      </c>
      <c r="H46" s="27" t="n">
        <v>28427</v>
      </c>
      <c r="I46" s="27" t="n">
        <v>28427</v>
      </c>
      <c r="J46" s="27" t="n">
        <v>30241.2</v>
      </c>
      <c r="K46" s="18" t="n">
        <f aca="false">J46-I46</f>
        <v>1814.2</v>
      </c>
      <c r="L46" s="18"/>
      <c r="M46" s="27" t="n">
        <v>29058.6</v>
      </c>
      <c r="N46" s="27" t="n">
        <v>29058.6</v>
      </c>
      <c r="O46" s="27" t="n">
        <v>29698.5</v>
      </c>
      <c r="P46" s="27" t="n">
        <v>29698.5</v>
      </c>
      <c r="Q46" s="19" t="n">
        <v>87184.1</v>
      </c>
      <c r="R46" s="19" t="n">
        <f aca="false">J46+N46+P46</f>
        <v>88998.3</v>
      </c>
    </row>
    <row collapsed="false" customFormat="false" customHeight="true" hidden="false" ht="97.65" outlineLevel="1" r="47">
      <c r="A47" s="10" t="s">
        <v>109</v>
      </c>
      <c r="B47" s="20" t="s">
        <v>110</v>
      </c>
      <c r="C47" s="20" t="s">
        <v>26</v>
      </c>
      <c r="D47" s="24" t="s">
        <v>52</v>
      </c>
      <c r="E47" s="10" t="s">
        <v>27</v>
      </c>
      <c r="F47" s="10" t="s">
        <v>27</v>
      </c>
      <c r="G47" s="10" t="s">
        <v>27</v>
      </c>
      <c r="H47" s="18" t="n">
        <v>157508.5</v>
      </c>
      <c r="I47" s="18" t="n">
        <f aca="false">SUM(I48:I52)</f>
        <v>157508.409</v>
      </c>
      <c r="J47" s="18" t="n">
        <f aca="false">SUM(J48:J52)</f>
        <v>157780.3</v>
      </c>
      <c r="K47" s="18" t="n">
        <f aca="false">J47-I47</f>
        <v>271.890999999974</v>
      </c>
      <c r="L47" s="18" t="n">
        <f aca="false">SUM(L48:L52)</f>
        <v>122.438</v>
      </c>
      <c r="M47" s="18" t="n">
        <v>163219.9</v>
      </c>
      <c r="N47" s="18" t="n">
        <f aca="false">SUM(N48:N52)</f>
        <v>163219.9</v>
      </c>
      <c r="O47" s="18" t="n">
        <v>169007</v>
      </c>
      <c r="P47" s="18" t="n">
        <f aca="false">SUM(P48:P52)</f>
        <v>169007.1</v>
      </c>
      <c r="Q47" s="19" t="n">
        <v>489735.4</v>
      </c>
      <c r="R47" s="19" t="n">
        <f aca="false">J47+N47+P47</f>
        <v>490007.3</v>
      </c>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row>
    <row collapsed="false" customFormat="false" customHeight="true" hidden="false" ht="139.05" outlineLevel="1" r="48">
      <c r="A48" s="10" t="s">
        <v>74</v>
      </c>
      <c r="B48" s="20" t="s">
        <v>111</v>
      </c>
      <c r="C48" s="20" t="s">
        <v>37</v>
      </c>
      <c r="D48" s="10"/>
      <c r="E48" s="31"/>
      <c r="F48" s="32"/>
      <c r="G48" s="32"/>
      <c r="H48" s="30"/>
      <c r="I48" s="30"/>
      <c r="J48" s="30"/>
      <c r="K48" s="18" t="n">
        <f aca="false">J48-I48</f>
        <v>0</v>
      </c>
      <c r="L48" s="18"/>
      <c r="M48" s="30"/>
      <c r="N48" s="30"/>
      <c r="O48" s="30"/>
      <c r="P48" s="30"/>
      <c r="Q48" s="19" t="n">
        <v>0</v>
      </c>
      <c r="R48" s="19" t="n">
        <f aca="false">J48+N48+P48</f>
        <v>0</v>
      </c>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row>
    <row collapsed="false" customFormat="false" customHeight="true" hidden="false" ht="88.15" outlineLevel="1" r="49">
      <c r="A49" s="10"/>
      <c r="B49" s="20" t="s">
        <v>112</v>
      </c>
      <c r="C49" s="20" t="s">
        <v>37</v>
      </c>
      <c r="D49" s="10" t="n">
        <v>854</v>
      </c>
      <c r="E49" s="24" t="s">
        <v>49</v>
      </c>
      <c r="F49" s="10" t="n">
        <v>4709900</v>
      </c>
      <c r="G49" s="10" t="n">
        <v>611</v>
      </c>
      <c r="H49" s="30" t="n">
        <v>126402</v>
      </c>
      <c r="I49" s="30" t="n">
        <v>126401.96</v>
      </c>
      <c r="J49" s="30" t="n">
        <v>126402</v>
      </c>
      <c r="K49" s="18" t="n">
        <f aca="false">J49-I49</f>
        <v>0.0399999999935972</v>
      </c>
      <c r="L49" s="18"/>
      <c r="M49" s="30" t="n">
        <v>131859.1</v>
      </c>
      <c r="N49" s="30" t="n">
        <v>131859.1</v>
      </c>
      <c r="O49" s="30" t="n">
        <v>137379.7</v>
      </c>
      <c r="P49" s="30" t="n">
        <v>137379.8</v>
      </c>
      <c r="Q49" s="19" t="n">
        <v>395640.8</v>
      </c>
      <c r="R49" s="19" t="n">
        <f aca="false">J49+N49+P49</f>
        <v>395640.9</v>
      </c>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row>
    <row collapsed="false" customFormat="false" customHeight="true" hidden="false" ht="108.75" outlineLevel="1" r="50">
      <c r="A50" s="10"/>
      <c r="B50" s="20" t="s">
        <v>113</v>
      </c>
      <c r="C50" s="20" t="s">
        <v>37</v>
      </c>
      <c r="D50" s="10" t="n">
        <v>854</v>
      </c>
      <c r="E50" s="24" t="s">
        <v>86</v>
      </c>
      <c r="F50" s="10" t="n">
        <v>4699900</v>
      </c>
      <c r="G50" s="10" t="s">
        <v>114</v>
      </c>
      <c r="H50" s="30" t="n">
        <v>28206.5</v>
      </c>
      <c r="I50" s="30" t="n">
        <v>28206.449</v>
      </c>
      <c r="J50" s="30" t="n">
        <v>28478.3</v>
      </c>
      <c r="K50" s="18" t="n">
        <f aca="false">J50-I50</f>
        <v>271.850999999999</v>
      </c>
      <c r="L50" s="18" t="n">
        <v>122.438</v>
      </c>
      <c r="M50" s="30" t="n">
        <v>28460.8</v>
      </c>
      <c r="N50" s="30" t="n">
        <v>28460.8</v>
      </c>
      <c r="O50" s="30" t="n">
        <v>28727.3</v>
      </c>
      <c r="P50" s="30" t="n">
        <v>28727.3</v>
      </c>
      <c r="Q50" s="19" t="n">
        <v>85394.6</v>
      </c>
      <c r="R50" s="19" t="n">
        <f aca="false">J50+N50+P50</f>
        <v>85666.4</v>
      </c>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row>
    <row collapsed="false" customFormat="false" customHeight="true" hidden="false" ht="70.55" outlineLevel="1" r="51">
      <c r="A51" s="10"/>
      <c r="B51" s="20" t="s">
        <v>115</v>
      </c>
      <c r="C51" s="20" t="s">
        <v>58</v>
      </c>
      <c r="D51" s="26"/>
      <c r="E51" s="24"/>
      <c r="F51" s="10"/>
      <c r="G51" s="10"/>
      <c r="H51" s="27"/>
      <c r="I51" s="27"/>
      <c r="J51" s="27"/>
      <c r="K51" s="18" t="n">
        <f aca="false">J51-I51</f>
        <v>0</v>
      </c>
      <c r="L51" s="18"/>
      <c r="M51" s="27"/>
      <c r="N51" s="27"/>
      <c r="O51" s="27"/>
      <c r="P51" s="27"/>
      <c r="Q51" s="19" t="n">
        <v>0</v>
      </c>
      <c r="R51" s="19" t="n">
        <f aca="false">J51+N51+P51</f>
        <v>0</v>
      </c>
    </row>
    <row collapsed="false" customFormat="false" customHeight="true" hidden="false" ht="76.65" outlineLevel="1" r="52">
      <c r="A52" s="10"/>
      <c r="B52" s="20" t="s">
        <v>116</v>
      </c>
      <c r="C52" s="20" t="s">
        <v>37</v>
      </c>
      <c r="D52" s="35" t="n">
        <v>854</v>
      </c>
      <c r="E52" s="24" t="s">
        <v>49</v>
      </c>
      <c r="F52" s="10" t="n">
        <v>4856000</v>
      </c>
      <c r="G52" s="10" t="n">
        <v>612</v>
      </c>
      <c r="H52" s="27" t="n">
        <v>2900</v>
      </c>
      <c r="I52" s="27" t="n">
        <v>2900</v>
      </c>
      <c r="J52" s="27" t="n">
        <v>2900</v>
      </c>
      <c r="K52" s="18" t="n">
        <f aca="false">J52-I52</f>
        <v>0</v>
      </c>
      <c r="L52" s="18"/>
      <c r="M52" s="27" t="n">
        <v>2900</v>
      </c>
      <c r="N52" s="27" t="n">
        <v>2900</v>
      </c>
      <c r="O52" s="27" t="n">
        <v>2900</v>
      </c>
      <c r="P52" s="27" t="n">
        <v>2900</v>
      </c>
      <c r="Q52" s="19" t="n">
        <v>8700</v>
      </c>
      <c r="R52" s="19" t="n">
        <f aca="false">J52+N52+P52</f>
        <v>8700</v>
      </c>
    </row>
    <row collapsed="false" customFormat="false" customHeight="false" hidden="false" ht="33.9" outlineLevel="1" r="53">
      <c r="A53" s="10" t="s">
        <v>117</v>
      </c>
      <c r="B53" s="20" t="s">
        <v>118</v>
      </c>
      <c r="C53" s="20" t="s">
        <v>26</v>
      </c>
      <c r="D53" s="24" t="s">
        <v>52</v>
      </c>
      <c r="E53" s="10" t="s">
        <v>27</v>
      </c>
      <c r="F53" s="10" t="s">
        <v>27</v>
      </c>
      <c r="G53" s="10" t="s">
        <v>27</v>
      </c>
      <c r="H53" s="18" t="n">
        <v>4036.1</v>
      </c>
      <c r="I53" s="18" t="n">
        <f aca="false">SUM(I54:I56)</f>
        <v>4036.1</v>
      </c>
      <c r="J53" s="18" t="n">
        <f aca="false">SUM(J54:J56)</f>
        <v>4036.1</v>
      </c>
      <c r="K53" s="18" t="n">
        <f aca="false">J53-I53</f>
        <v>0</v>
      </c>
      <c r="L53" s="18" t="n">
        <f aca="false">SUM(L54:L56)</f>
        <v>0</v>
      </c>
      <c r="M53" s="18" t="n">
        <v>4036.1</v>
      </c>
      <c r="N53" s="18" t="n">
        <f aca="false">SUM(N54:N56)</f>
        <v>4036.1</v>
      </c>
      <c r="O53" s="18" t="n">
        <v>4036.1</v>
      </c>
      <c r="P53" s="18" t="n">
        <f aca="false">SUM(P54:P56)</f>
        <v>4036.1</v>
      </c>
      <c r="Q53" s="19" t="n">
        <v>12108.3</v>
      </c>
      <c r="R53" s="19" t="n">
        <f aca="false">J53+N53+P53</f>
        <v>12108.3</v>
      </c>
    </row>
    <row collapsed="false" customFormat="false" customHeight="true" hidden="false" ht="83.25" outlineLevel="1" r="54">
      <c r="A54" s="10" t="s">
        <v>74</v>
      </c>
      <c r="B54" s="20" t="s">
        <v>119</v>
      </c>
      <c r="C54" s="20" t="s">
        <v>37</v>
      </c>
      <c r="D54" s="26"/>
      <c r="E54" s="24"/>
      <c r="F54" s="24"/>
      <c r="G54" s="10"/>
      <c r="H54" s="27"/>
      <c r="I54" s="27"/>
      <c r="J54" s="27"/>
      <c r="K54" s="18" t="n">
        <f aca="false">J54-I54</f>
        <v>0</v>
      </c>
      <c r="L54" s="18"/>
      <c r="M54" s="27"/>
      <c r="N54" s="27"/>
      <c r="O54" s="27"/>
      <c r="P54" s="27"/>
      <c r="Q54" s="19" t="n">
        <v>0</v>
      </c>
      <c r="R54" s="19" t="n">
        <f aca="false">J54+N54+P54</f>
        <v>0</v>
      </c>
    </row>
    <row collapsed="false" customFormat="false" customHeight="true" hidden="false" ht="66.45" outlineLevel="1" r="55">
      <c r="A55" s="10"/>
      <c r="B55" s="20" t="s">
        <v>120</v>
      </c>
      <c r="C55" s="20" t="s">
        <v>37</v>
      </c>
      <c r="D55" s="26" t="n">
        <v>854</v>
      </c>
      <c r="E55" s="24" t="s">
        <v>86</v>
      </c>
      <c r="F55" s="24" t="s">
        <v>87</v>
      </c>
      <c r="G55" s="10" t="n">
        <v>244</v>
      </c>
      <c r="H55" s="27" t="n">
        <v>4036.1</v>
      </c>
      <c r="I55" s="27" t="n">
        <v>4036.1</v>
      </c>
      <c r="J55" s="27" t="n">
        <v>4036.1</v>
      </c>
      <c r="K55" s="18" t="n">
        <f aca="false">J55-I55</f>
        <v>0</v>
      </c>
      <c r="L55" s="18"/>
      <c r="M55" s="27" t="n">
        <v>4036.1</v>
      </c>
      <c r="N55" s="27" t="n">
        <v>4036.1</v>
      </c>
      <c r="O55" s="27" t="n">
        <v>4036.1</v>
      </c>
      <c r="P55" s="27" t="n">
        <v>4036.1</v>
      </c>
      <c r="Q55" s="19" t="n">
        <v>12108.3</v>
      </c>
      <c r="R55" s="19" t="n">
        <f aca="false">J55+N55+P55</f>
        <v>12108.3</v>
      </c>
    </row>
    <row collapsed="false" customFormat="false" customHeight="true" hidden="false" ht="84.75" outlineLevel="1" r="56">
      <c r="A56" s="10"/>
      <c r="B56" s="20" t="s">
        <v>121</v>
      </c>
      <c r="C56" s="20" t="s">
        <v>37</v>
      </c>
      <c r="D56" s="26"/>
      <c r="E56" s="24"/>
      <c r="F56" s="24"/>
      <c r="G56" s="10"/>
      <c r="H56" s="27"/>
      <c r="I56" s="27"/>
      <c r="J56" s="27"/>
      <c r="K56" s="18" t="n">
        <f aca="false">J56-I56</f>
        <v>0</v>
      </c>
      <c r="L56" s="18"/>
      <c r="M56" s="27"/>
      <c r="N56" s="27"/>
      <c r="O56" s="27"/>
      <c r="P56" s="27"/>
      <c r="Q56" s="19" t="n">
        <v>0</v>
      </c>
      <c r="R56" s="19" t="n">
        <f aca="false">J56+N56+P56</f>
        <v>0</v>
      </c>
    </row>
    <row collapsed="false" customFormat="false" customHeight="true" hidden="false" ht="38.25" outlineLevel="0" r="57">
      <c r="A57" s="16" t="s">
        <v>122</v>
      </c>
      <c r="B57" s="17" t="s">
        <v>123</v>
      </c>
      <c r="C57" s="17" t="s">
        <v>26</v>
      </c>
      <c r="D57" s="16" t="n">
        <v>854</v>
      </c>
      <c r="E57" s="22" t="s">
        <v>27</v>
      </c>
      <c r="F57" s="22" t="s">
        <v>27</v>
      </c>
      <c r="G57" s="22" t="s">
        <v>27</v>
      </c>
      <c r="H57" s="18" t="n">
        <v>458844.1</v>
      </c>
      <c r="I57" s="18" t="n">
        <f aca="false">I58+I62</f>
        <v>458844.013</v>
      </c>
      <c r="J57" s="18" t="n">
        <f aca="false">J58+J62</f>
        <v>554683.4</v>
      </c>
      <c r="K57" s="18" t="n">
        <f aca="false">J57-I57</f>
        <v>95839.387</v>
      </c>
      <c r="L57" s="18" t="n">
        <f aca="false">L58+L62</f>
        <v>0</v>
      </c>
      <c r="M57" s="18" t="n">
        <v>459940.8</v>
      </c>
      <c r="N57" s="18" t="n">
        <f aca="false">N58+N62</f>
        <v>459940.8</v>
      </c>
      <c r="O57" s="18" t="n">
        <v>461828</v>
      </c>
      <c r="P57" s="18" t="n">
        <f aca="false">P58+P62</f>
        <v>461828.2</v>
      </c>
      <c r="Q57" s="18" t="n">
        <v>1380612.9</v>
      </c>
      <c r="R57" s="19" t="n">
        <f aca="false">J57+N57+P57</f>
        <v>1476452.4</v>
      </c>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row>
    <row collapsed="false" customFormat="false" customHeight="true" hidden="false" ht="56.3" outlineLevel="1" r="58">
      <c r="A58" s="10" t="s">
        <v>124</v>
      </c>
      <c r="B58" s="20" t="s">
        <v>125</v>
      </c>
      <c r="C58" s="20" t="s">
        <v>26</v>
      </c>
      <c r="D58" s="24" t="s">
        <v>52</v>
      </c>
      <c r="E58" s="10" t="s">
        <v>27</v>
      </c>
      <c r="F58" s="10" t="s">
        <v>27</v>
      </c>
      <c r="G58" s="10" t="s">
        <v>27</v>
      </c>
      <c r="H58" s="18" t="n">
        <v>8837</v>
      </c>
      <c r="I58" s="18" t="n">
        <f aca="false">SUM(I59:I61)</f>
        <v>8836.883</v>
      </c>
      <c r="J58" s="18" t="n">
        <f aca="false">SUM(J59:J61)</f>
        <v>13056.2</v>
      </c>
      <c r="K58" s="18" t="n">
        <f aca="false">J58-I58</f>
        <v>4219.317</v>
      </c>
      <c r="L58" s="18" t="n">
        <f aca="false">SUM(L59:L61)</f>
        <v>0</v>
      </c>
      <c r="M58" s="18" t="n">
        <v>8934.8</v>
      </c>
      <c r="N58" s="18" t="n">
        <f aca="false">SUM(N59:N61)</f>
        <v>8934.8</v>
      </c>
      <c r="O58" s="18" t="n">
        <v>9035.8</v>
      </c>
      <c r="P58" s="18" t="n">
        <f aca="false">SUM(P59:P61)</f>
        <v>9035.8</v>
      </c>
      <c r="Q58" s="19" t="n">
        <v>26807.6</v>
      </c>
      <c r="R58" s="19" t="n">
        <f aca="false">J58+N58+P58</f>
        <v>31026.8</v>
      </c>
    </row>
    <row collapsed="false" customFormat="false" customHeight="true" hidden="false" ht="96.3" outlineLevel="1" r="59">
      <c r="A59" s="10" t="s">
        <v>74</v>
      </c>
      <c r="B59" s="20" t="s">
        <v>126</v>
      </c>
      <c r="C59" s="20" t="s">
        <v>37</v>
      </c>
      <c r="D59" s="26" t="n">
        <v>854</v>
      </c>
      <c r="E59" s="24" t="s">
        <v>127</v>
      </c>
      <c r="F59" s="24" t="s">
        <v>128</v>
      </c>
      <c r="G59" s="10" t="s">
        <v>129</v>
      </c>
      <c r="H59" s="27" t="n">
        <v>8731.4</v>
      </c>
      <c r="I59" s="27" t="n">
        <v>8731.283</v>
      </c>
      <c r="J59" s="27" t="n">
        <v>12950.6</v>
      </c>
      <c r="K59" s="18" t="n">
        <f aca="false">J59-I59</f>
        <v>4219.317</v>
      </c>
      <c r="L59" s="18"/>
      <c r="M59" s="36" t="n">
        <v>8823.7</v>
      </c>
      <c r="N59" s="27" t="n">
        <v>8823.7</v>
      </c>
      <c r="O59" s="36" t="n">
        <v>8919.2</v>
      </c>
      <c r="P59" s="27" t="n">
        <v>8919.1</v>
      </c>
      <c r="Q59" s="19" t="n">
        <v>26474.3</v>
      </c>
      <c r="R59" s="19" t="n">
        <f aca="false">J59+N59+P59</f>
        <v>30693.4</v>
      </c>
    </row>
    <row collapsed="false" customFormat="false" customHeight="true" hidden="false" ht="70.55" outlineLevel="1" r="60">
      <c r="A60" s="10"/>
      <c r="B60" s="20" t="s">
        <v>130</v>
      </c>
      <c r="C60" s="20" t="s">
        <v>37</v>
      </c>
      <c r="D60" s="26"/>
      <c r="E60" s="24"/>
      <c r="F60" s="24"/>
      <c r="G60" s="10"/>
      <c r="H60" s="27"/>
      <c r="I60" s="27"/>
      <c r="J60" s="27"/>
      <c r="K60" s="18" t="n">
        <f aca="false">J60-I60</f>
        <v>0</v>
      </c>
      <c r="L60" s="18"/>
      <c r="M60" s="36"/>
      <c r="N60" s="27"/>
      <c r="O60" s="36"/>
      <c r="P60" s="27"/>
      <c r="Q60" s="19" t="n">
        <v>0</v>
      </c>
      <c r="R60" s="19" t="n">
        <f aca="false">J60+N60+P60</f>
        <v>0</v>
      </c>
    </row>
    <row collapsed="false" customFormat="false" customHeight="true" hidden="false" ht="84.75" outlineLevel="1" r="61">
      <c r="A61" s="10"/>
      <c r="B61" s="20" t="s">
        <v>131</v>
      </c>
      <c r="C61" s="20" t="s">
        <v>37</v>
      </c>
      <c r="D61" s="26" t="n">
        <v>854</v>
      </c>
      <c r="E61" s="24" t="s">
        <v>49</v>
      </c>
      <c r="F61" s="24" t="s">
        <v>132</v>
      </c>
      <c r="G61" s="10" t="n">
        <v>612</v>
      </c>
      <c r="H61" s="27" t="n">
        <v>105.6</v>
      </c>
      <c r="I61" s="27" t="n">
        <v>105.6</v>
      </c>
      <c r="J61" s="27" t="n">
        <v>105.6</v>
      </c>
      <c r="K61" s="18" t="n">
        <f aca="false">J61-I61</f>
        <v>0</v>
      </c>
      <c r="L61" s="18"/>
      <c r="M61" s="36" t="n">
        <v>111.1</v>
      </c>
      <c r="N61" s="27" t="n">
        <v>111.1</v>
      </c>
      <c r="O61" s="36" t="n">
        <v>116.6</v>
      </c>
      <c r="P61" s="27" t="n">
        <v>116.7</v>
      </c>
      <c r="Q61" s="19" t="n">
        <v>333.3</v>
      </c>
      <c r="R61" s="19" t="n">
        <f aca="false">J61+N61+P61</f>
        <v>333.4</v>
      </c>
    </row>
    <row collapsed="false" customFormat="false" customHeight="true" hidden="false" ht="54.75" outlineLevel="1" r="62">
      <c r="A62" s="10" t="s">
        <v>133</v>
      </c>
      <c r="B62" s="20" t="s">
        <v>134</v>
      </c>
      <c r="C62" s="20" t="s">
        <v>26</v>
      </c>
      <c r="D62" s="24" t="s">
        <v>52</v>
      </c>
      <c r="E62" s="10" t="s">
        <v>27</v>
      </c>
      <c r="F62" s="10" t="s">
        <v>27</v>
      </c>
      <c r="G62" s="10" t="s">
        <v>27</v>
      </c>
      <c r="H62" s="18" t="n">
        <v>450007.1</v>
      </c>
      <c r="I62" s="18" t="n">
        <f aca="false">SUM(I63:I68)</f>
        <v>450007.13</v>
      </c>
      <c r="J62" s="18" t="n">
        <f aca="false">SUM(J63:J68)</f>
        <v>541627.2</v>
      </c>
      <c r="K62" s="18" t="n">
        <f aca="false">J62-I62</f>
        <v>91620.0700000001</v>
      </c>
      <c r="L62" s="18" t="n">
        <f aca="false">SUM(L63:L68)</f>
        <v>0</v>
      </c>
      <c r="M62" s="18" t="n">
        <v>451006</v>
      </c>
      <c r="N62" s="18" t="n">
        <f aca="false">SUM(N63:N68)</f>
        <v>451006</v>
      </c>
      <c r="O62" s="18" t="n">
        <v>452792.2</v>
      </c>
      <c r="P62" s="18" t="n">
        <f aca="false">SUM(P63:P68)</f>
        <v>452792.4</v>
      </c>
      <c r="Q62" s="19" t="n">
        <v>1353805.3</v>
      </c>
      <c r="R62" s="19" t="n">
        <f aca="false">J62+N62+P62</f>
        <v>1445425.6</v>
      </c>
    </row>
    <row collapsed="false" customFormat="false" customHeight="true" hidden="false" ht="98.25" outlineLevel="1" r="63">
      <c r="A63" s="10" t="s">
        <v>35</v>
      </c>
      <c r="B63" s="20" t="s">
        <v>135</v>
      </c>
      <c r="C63" s="20" t="s">
        <v>37</v>
      </c>
      <c r="D63" s="26" t="n">
        <v>854</v>
      </c>
      <c r="E63" s="24" t="s">
        <v>136</v>
      </c>
      <c r="F63" s="24" t="s">
        <v>137</v>
      </c>
      <c r="G63" s="10" t="s">
        <v>138</v>
      </c>
      <c r="H63" s="27" t="n">
        <v>14219.4</v>
      </c>
      <c r="I63" s="27" t="n">
        <v>14219.47</v>
      </c>
      <c r="J63" s="27" t="n">
        <f aca="false">47444.6</f>
        <v>47444.6</v>
      </c>
      <c r="K63" s="18" t="n">
        <f aca="false">J63-I63</f>
        <v>33225.13</v>
      </c>
      <c r="L63" s="18"/>
      <c r="M63" s="27" t="n">
        <v>13567.1</v>
      </c>
      <c r="N63" s="27" t="n">
        <v>13567.1</v>
      </c>
      <c r="O63" s="27" t="n">
        <v>13645.6</v>
      </c>
      <c r="P63" s="27" t="n">
        <v>13645.7</v>
      </c>
      <c r="Q63" s="19" t="n">
        <v>41432.1</v>
      </c>
      <c r="R63" s="19" t="n">
        <f aca="false">J63+N63+P63</f>
        <v>74657.4</v>
      </c>
    </row>
    <row collapsed="false" customFormat="false" customHeight="true" hidden="false" ht="80.7" outlineLevel="1" r="64">
      <c r="A64" s="10"/>
      <c r="B64" s="20" t="s">
        <v>139</v>
      </c>
      <c r="C64" s="20" t="s">
        <v>37</v>
      </c>
      <c r="D64" s="26" t="n">
        <v>854</v>
      </c>
      <c r="E64" s="24" t="s">
        <v>49</v>
      </c>
      <c r="F64" s="24" t="s">
        <v>140</v>
      </c>
      <c r="G64" s="10" t="n">
        <v>612</v>
      </c>
      <c r="H64" s="27" t="n">
        <v>730.2</v>
      </c>
      <c r="I64" s="27" t="n">
        <v>730.16</v>
      </c>
      <c r="J64" s="27" t="n">
        <v>730.2</v>
      </c>
      <c r="K64" s="18" t="n">
        <f aca="false">J64-I64</f>
        <v>0.0400000000000773</v>
      </c>
      <c r="L64" s="18"/>
      <c r="M64" s="27" t="n">
        <v>749.9</v>
      </c>
      <c r="N64" s="27" t="n">
        <v>749.9</v>
      </c>
      <c r="O64" s="27" t="n">
        <v>769.9</v>
      </c>
      <c r="P64" s="27" t="n">
        <v>769.9</v>
      </c>
      <c r="Q64" s="19" t="n">
        <v>2250</v>
      </c>
      <c r="R64" s="19" t="n">
        <f aca="false">J64+N64+P64</f>
        <v>2250</v>
      </c>
    </row>
    <row collapsed="false" customFormat="false" customHeight="true" hidden="false" ht="86.25" outlineLevel="1" r="65">
      <c r="A65" s="10"/>
      <c r="B65" s="20" t="s">
        <v>141</v>
      </c>
      <c r="C65" s="20" t="s">
        <v>37</v>
      </c>
      <c r="D65" s="26"/>
      <c r="E65" s="24"/>
      <c r="F65" s="24"/>
      <c r="G65" s="10"/>
      <c r="H65" s="27"/>
      <c r="I65" s="27"/>
      <c r="J65" s="27"/>
      <c r="K65" s="18" t="n">
        <f aca="false">J65-I65</f>
        <v>0</v>
      </c>
      <c r="L65" s="18"/>
      <c r="M65" s="27"/>
      <c r="N65" s="27"/>
      <c r="O65" s="27"/>
      <c r="P65" s="27"/>
      <c r="Q65" s="19" t="n">
        <v>0</v>
      </c>
      <c r="R65" s="19" t="n">
        <f aca="false">J65+N65+P65</f>
        <v>0</v>
      </c>
    </row>
    <row collapsed="false" customFormat="false" customHeight="true" hidden="false" ht="71.2" outlineLevel="1" r="66">
      <c r="A66" s="10"/>
      <c r="B66" s="20" t="s">
        <v>142</v>
      </c>
      <c r="C66" s="20" t="s">
        <v>37</v>
      </c>
      <c r="D66" s="26" t="n">
        <v>854</v>
      </c>
      <c r="E66" s="24" t="s">
        <v>86</v>
      </c>
      <c r="F66" s="24" t="s">
        <v>143</v>
      </c>
      <c r="G66" s="10" t="n">
        <v>611</v>
      </c>
      <c r="H66" s="27" t="n">
        <v>170039.3</v>
      </c>
      <c r="I66" s="27" t="n">
        <v>170039.3</v>
      </c>
      <c r="J66" s="27" t="n">
        <v>178427</v>
      </c>
      <c r="K66" s="18" t="n">
        <f aca="false">J66-I66</f>
        <v>8387.70000000001</v>
      </c>
      <c r="L66" s="18"/>
      <c r="M66" s="27" t="n">
        <v>171405.1</v>
      </c>
      <c r="N66" s="27" t="n">
        <v>171405.1</v>
      </c>
      <c r="O66" s="27" t="n">
        <v>172818</v>
      </c>
      <c r="P66" s="27" t="n">
        <v>172818</v>
      </c>
      <c r="Q66" s="19" t="n">
        <v>514262.4</v>
      </c>
      <c r="R66" s="19" t="n">
        <f aca="false">J66+N66+P66</f>
        <v>522650.1</v>
      </c>
    </row>
    <row collapsed="false" customFormat="false" customHeight="true" hidden="false" ht="80.7" outlineLevel="1" r="67">
      <c r="A67" s="10"/>
      <c r="B67" s="20" t="s">
        <v>144</v>
      </c>
      <c r="C67" s="20" t="s">
        <v>37</v>
      </c>
      <c r="D67" s="26"/>
      <c r="E67" s="24"/>
      <c r="F67" s="24"/>
      <c r="G67" s="10"/>
      <c r="H67" s="27"/>
      <c r="I67" s="27"/>
      <c r="J67" s="27"/>
      <c r="K67" s="18" t="n">
        <f aca="false">J67-I67</f>
        <v>0</v>
      </c>
      <c r="L67" s="18"/>
      <c r="M67" s="27"/>
      <c r="N67" s="27"/>
      <c r="O67" s="27"/>
      <c r="P67" s="27"/>
      <c r="Q67" s="19" t="n">
        <v>0</v>
      </c>
      <c r="R67" s="19" t="n">
        <f aca="false">J67+N67+P67</f>
        <v>0</v>
      </c>
    </row>
    <row collapsed="false" customFormat="false" customHeight="true" hidden="false" ht="87.75" outlineLevel="1" r="68">
      <c r="A68" s="10"/>
      <c r="B68" s="20" t="s">
        <v>145</v>
      </c>
      <c r="C68" s="20" t="s">
        <v>37</v>
      </c>
      <c r="D68" s="26" t="n">
        <v>854</v>
      </c>
      <c r="E68" s="24" t="s">
        <v>45</v>
      </c>
      <c r="F68" s="24" t="s">
        <v>146</v>
      </c>
      <c r="G68" s="10" t="n">
        <v>611</v>
      </c>
      <c r="H68" s="27" t="n">
        <v>265018.2</v>
      </c>
      <c r="I68" s="27" t="n">
        <v>265018.2</v>
      </c>
      <c r="J68" s="27" t="n">
        <v>315025.4</v>
      </c>
      <c r="K68" s="18" t="n">
        <f aca="false">J68-I68</f>
        <v>50007.2</v>
      </c>
      <c r="L68" s="18"/>
      <c r="M68" s="27" t="n">
        <v>265283.9</v>
      </c>
      <c r="N68" s="27" t="n">
        <v>265283.9</v>
      </c>
      <c r="O68" s="27" t="n">
        <v>265558.7</v>
      </c>
      <c r="P68" s="27" t="n">
        <v>265558.8</v>
      </c>
      <c r="Q68" s="19" t="n">
        <v>795860.8</v>
      </c>
      <c r="R68" s="19" t="n">
        <f aca="false">J68+N68+P68</f>
        <v>845868.1</v>
      </c>
    </row>
    <row collapsed="false" customFormat="false" customHeight="true" hidden="false" ht="38.45" outlineLevel="0" r="69">
      <c r="A69" s="16" t="s">
        <v>147</v>
      </c>
      <c r="B69" s="17" t="s">
        <v>148</v>
      </c>
      <c r="C69" s="17" t="s">
        <v>26</v>
      </c>
      <c r="D69" s="16" t="n">
        <v>854</v>
      </c>
      <c r="E69" s="22" t="s">
        <v>27</v>
      </c>
      <c r="F69" s="22" t="s">
        <v>27</v>
      </c>
      <c r="G69" s="22" t="s">
        <v>27</v>
      </c>
      <c r="H69" s="37" t="n">
        <v>0</v>
      </c>
      <c r="I69" s="37"/>
      <c r="J69" s="37" t="n">
        <f aca="false">J70</f>
        <v>57305.1</v>
      </c>
      <c r="K69" s="18" t="n">
        <f aca="false">J69-I69</f>
        <v>57305.1</v>
      </c>
      <c r="L69" s="18" t="n">
        <f aca="false">L70</f>
        <v>0</v>
      </c>
      <c r="M69" s="37" t="n">
        <v>0</v>
      </c>
      <c r="N69" s="37"/>
      <c r="O69" s="37" t="n">
        <v>0</v>
      </c>
      <c r="P69" s="37"/>
      <c r="Q69" s="19" t="n">
        <v>0</v>
      </c>
      <c r="R69" s="19" t="n">
        <f aca="false">J69+N69+P69</f>
        <v>57305.1</v>
      </c>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row>
    <row collapsed="false" customFormat="false" customHeight="true" hidden="false" ht="67.15" outlineLevel="1" r="70">
      <c r="A70" s="10" t="s">
        <v>149</v>
      </c>
      <c r="B70" s="20" t="s">
        <v>150</v>
      </c>
      <c r="C70" s="20" t="s">
        <v>26</v>
      </c>
      <c r="D70" s="24" t="s">
        <v>52</v>
      </c>
      <c r="E70" s="10" t="s">
        <v>27</v>
      </c>
      <c r="F70" s="10" t="s">
        <v>27</v>
      </c>
      <c r="G70" s="10" t="s">
        <v>27</v>
      </c>
      <c r="H70" s="18" t="n">
        <v>0</v>
      </c>
      <c r="I70" s="18"/>
      <c r="J70" s="18" t="n">
        <f aca="false">SUM(J71:J75)</f>
        <v>57305.1</v>
      </c>
      <c r="K70" s="18" t="n">
        <f aca="false">J70-I70</f>
        <v>57305.1</v>
      </c>
      <c r="L70" s="18" t="n">
        <f aca="false">SUM(L71:L75)</f>
        <v>0</v>
      </c>
      <c r="M70" s="18" t="n">
        <v>0</v>
      </c>
      <c r="N70" s="18"/>
      <c r="O70" s="18" t="n">
        <v>0</v>
      </c>
      <c r="P70" s="18"/>
      <c r="Q70" s="19" t="n">
        <v>0</v>
      </c>
      <c r="R70" s="19" t="n">
        <f aca="false">J70+N70+P70</f>
        <v>57305.1</v>
      </c>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collapsed="false" customFormat="false" customHeight="true" hidden="false" ht="84.1" outlineLevel="1" r="71">
      <c r="A71" s="10" t="s">
        <v>35</v>
      </c>
      <c r="B71" s="20" t="s">
        <v>151</v>
      </c>
      <c r="C71" s="20" t="s">
        <v>37</v>
      </c>
      <c r="D71" s="24"/>
      <c r="E71" s="24"/>
      <c r="F71" s="10"/>
      <c r="G71" s="10"/>
      <c r="H71" s="18" t="n">
        <v>0</v>
      </c>
      <c r="I71" s="18"/>
      <c r="J71" s="30"/>
      <c r="K71" s="18" t="n">
        <f aca="false">J71-I71</f>
        <v>0</v>
      </c>
      <c r="L71" s="18"/>
      <c r="M71" s="18"/>
      <c r="N71" s="18"/>
      <c r="O71" s="18"/>
      <c r="P71" s="18"/>
      <c r="Q71" s="19" t="n">
        <v>0</v>
      </c>
      <c r="R71" s="19" t="n">
        <f aca="false">J71+N71+P71</f>
        <v>0</v>
      </c>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row>
    <row collapsed="false" customFormat="false" customHeight="true" hidden="false" ht="78.6" outlineLevel="1" r="72">
      <c r="A72" s="10"/>
      <c r="B72" s="20" t="s">
        <v>152</v>
      </c>
      <c r="C72" s="20" t="s">
        <v>37</v>
      </c>
      <c r="D72" s="24" t="s">
        <v>52</v>
      </c>
      <c r="E72" s="24" t="s">
        <v>45</v>
      </c>
      <c r="F72" s="10" t="n">
        <v>4719900</v>
      </c>
      <c r="G72" s="10" t="n">
        <v>612</v>
      </c>
      <c r="H72" s="18" t="n">
        <v>0</v>
      </c>
      <c r="I72" s="18"/>
      <c r="J72" s="30" t="n">
        <v>64.3</v>
      </c>
      <c r="K72" s="18" t="n">
        <f aca="false">J72-I72</f>
        <v>64.3</v>
      </c>
      <c r="L72" s="18"/>
      <c r="M72" s="18"/>
      <c r="N72" s="18"/>
      <c r="O72" s="18"/>
      <c r="P72" s="18"/>
      <c r="Q72" s="19" t="n">
        <v>0</v>
      </c>
      <c r="R72" s="19" t="n">
        <f aca="false">J72+N72+P72</f>
        <v>64.3</v>
      </c>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row>
    <row collapsed="false" customFormat="false" customHeight="true" hidden="false" ht="83.25" outlineLevel="1" r="73">
      <c r="A73" s="10"/>
      <c r="B73" s="20" t="s">
        <v>153</v>
      </c>
      <c r="C73" s="20" t="s">
        <v>37</v>
      </c>
      <c r="D73" s="24"/>
      <c r="E73" s="24"/>
      <c r="F73" s="10"/>
      <c r="G73" s="10"/>
      <c r="H73" s="18"/>
      <c r="I73" s="18"/>
      <c r="J73" s="30"/>
      <c r="K73" s="18" t="n">
        <f aca="false">J73-I73</f>
        <v>0</v>
      </c>
      <c r="L73" s="18"/>
      <c r="M73" s="18"/>
      <c r="N73" s="18"/>
      <c r="O73" s="18"/>
      <c r="P73" s="18"/>
      <c r="Q73" s="19" t="n">
        <v>0</v>
      </c>
      <c r="R73" s="19" t="n">
        <f aca="false">J73+N73+P73</f>
        <v>0</v>
      </c>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row>
    <row collapsed="false" customFormat="false" customHeight="true" hidden="false" ht="84.75" outlineLevel="1" r="74">
      <c r="A74" s="10"/>
      <c r="B74" s="20" t="s">
        <v>154</v>
      </c>
      <c r="C74" s="20" t="s">
        <v>37</v>
      </c>
      <c r="D74" s="24"/>
      <c r="E74" s="24"/>
      <c r="F74" s="10"/>
      <c r="G74" s="10"/>
      <c r="H74" s="18"/>
      <c r="I74" s="18"/>
      <c r="J74" s="30"/>
      <c r="K74" s="18" t="n">
        <f aca="false">J74-I74</f>
        <v>0</v>
      </c>
      <c r="L74" s="18"/>
      <c r="M74" s="18"/>
      <c r="N74" s="18"/>
      <c r="O74" s="18"/>
      <c r="P74" s="18"/>
      <c r="Q74" s="19" t="n">
        <v>0</v>
      </c>
      <c r="R74" s="19" t="n">
        <f aca="false">J74+N74+P74</f>
        <v>0</v>
      </c>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row>
    <row collapsed="false" customFormat="false" customHeight="true" hidden="false" ht="75" outlineLevel="1" r="75">
      <c r="A75" s="10"/>
      <c r="B75" s="20" t="s">
        <v>155</v>
      </c>
      <c r="C75" s="20" t="s">
        <v>37</v>
      </c>
      <c r="D75" s="24" t="s">
        <v>52</v>
      </c>
      <c r="E75" s="24" t="s">
        <v>156</v>
      </c>
      <c r="F75" s="10" t="s">
        <v>157</v>
      </c>
      <c r="G75" s="10" t="n">
        <v>612</v>
      </c>
      <c r="H75" s="18"/>
      <c r="I75" s="18"/>
      <c r="J75" s="30" t="n">
        <v>57240.8</v>
      </c>
      <c r="K75" s="18" t="n">
        <f aca="false">J75-I75</f>
        <v>57240.8</v>
      </c>
      <c r="L75" s="18"/>
      <c r="M75" s="18"/>
      <c r="N75" s="18"/>
      <c r="O75" s="18"/>
      <c r="P75" s="18"/>
      <c r="Q75" s="19" t="n">
        <v>0</v>
      </c>
      <c r="R75" s="19" t="n">
        <f aca="false">J75+N75+P75</f>
        <v>57240.8</v>
      </c>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row>
    <row collapsed="false" customFormat="false" customHeight="true" hidden="false" ht="105" outlineLevel="1" r="76">
      <c r="A76" s="10" t="s">
        <v>158</v>
      </c>
      <c r="B76" s="20" t="s">
        <v>159</v>
      </c>
      <c r="C76" s="20" t="s">
        <v>26</v>
      </c>
      <c r="D76" s="24" t="s">
        <v>52</v>
      </c>
      <c r="E76" s="10" t="s">
        <v>27</v>
      </c>
      <c r="F76" s="10" t="s">
        <v>27</v>
      </c>
      <c r="G76" s="10" t="s">
        <v>27</v>
      </c>
      <c r="H76" s="38" t="n">
        <v>0</v>
      </c>
      <c r="I76" s="38"/>
      <c r="J76" s="38"/>
      <c r="K76" s="18" t="n">
        <f aca="false">J76-I76</f>
        <v>0</v>
      </c>
      <c r="L76" s="18"/>
      <c r="M76" s="38" t="n">
        <v>0</v>
      </c>
      <c r="N76" s="38"/>
      <c r="O76" s="38" t="n">
        <v>0</v>
      </c>
      <c r="P76" s="38"/>
      <c r="Q76" s="19" t="n">
        <v>0</v>
      </c>
      <c r="R76" s="19" t="n">
        <f aca="false">J76+N76+P76</f>
        <v>0</v>
      </c>
    </row>
    <row collapsed="false" customFormat="false" customHeight="true" hidden="false" ht="71.2" outlineLevel="1" r="77">
      <c r="A77" s="10" t="s">
        <v>74</v>
      </c>
      <c r="B77" s="20" t="s">
        <v>160</v>
      </c>
      <c r="C77" s="20" t="s">
        <v>37</v>
      </c>
      <c r="D77" s="24"/>
      <c r="E77" s="24"/>
      <c r="F77" s="10"/>
      <c r="G77" s="10"/>
      <c r="H77" s="38"/>
      <c r="I77" s="38"/>
      <c r="J77" s="38"/>
      <c r="K77" s="18" t="n">
        <f aca="false">J77-I77</f>
        <v>0</v>
      </c>
      <c r="L77" s="18"/>
      <c r="M77" s="38"/>
      <c r="N77" s="38"/>
      <c r="O77" s="38"/>
      <c r="P77" s="38"/>
      <c r="Q77" s="19" t="n">
        <v>0</v>
      </c>
      <c r="R77" s="19" t="n">
        <f aca="false">J77+N77+P77</f>
        <v>0</v>
      </c>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row>
    <row collapsed="false" customFormat="false" customHeight="true" hidden="false" ht="90" outlineLevel="1" r="78">
      <c r="A78" s="10"/>
      <c r="B78" s="20" t="s">
        <v>161</v>
      </c>
      <c r="C78" s="20" t="s">
        <v>37</v>
      </c>
      <c r="D78" s="24"/>
      <c r="E78" s="24"/>
      <c r="F78" s="10"/>
      <c r="G78" s="10"/>
      <c r="H78" s="38"/>
      <c r="I78" s="38"/>
      <c r="J78" s="38"/>
      <c r="K78" s="18" t="n">
        <f aca="false">J78-I78</f>
        <v>0</v>
      </c>
      <c r="L78" s="18"/>
      <c r="M78" s="38"/>
      <c r="N78" s="38"/>
      <c r="O78" s="38"/>
      <c r="P78" s="38"/>
      <c r="Q78" s="19" t="n">
        <v>0</v>
      </c>
      <c r="R78" s="19" t="n">
        <f aca="false">J78+N78+P78</f>
        <v>0</v>
      </c>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row>
    <row collapsed="false" customFormat="false" customHeight="true" hidden="false" ht="65.8" outlineLevel="1" r="79">
      <c r="A79" s="10"/>
      <c r="B79" s="20" t="s">
        <v>162</v>
      </c>
      <c r="C79" s="20" t="s">
        <v>37</v>
      </c>
      <c r="D79" s="24"/>
      <c r="E79" s="24"/>
      <c r="F79" s="10"/>
      <c r="G79" s="10"/>
      <c r="H79" s="38"/>
      <c r="I79" s="38"/>
      <c r="J79" s="38"/>
      <c r="K79" s="18" t="n">
        <f aca="false">J79-I79</f>
        <v>0</v>
      </c>
      <c r="L79" s="18"/>
      <c r="M79" s="38"/>
      <c r="N79" s="38"/>
      <c r="O79" s="38"/>
      <c r="P79" s="38"/>
      <c r="Q79" s="19" t="n">
        <v>0</v>
      </c>
      <c r="R79" s="19" t="n">
        <f aca="false">J79+N79+P79</f>
        <v>0</v>
      </c>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row>
    <row collapsed="false" customFormat="false" customHeight="true" hidden="false" ht="73.9" outlineLevel="1" r="80">
      <c r="A80" s="10"/>
      <c r="B80" s="20" t="s">
        <v>163</v>
      </c>
      <c r="C80" s="20" t="s">
        <v>37</v>
      </c>
      <c r="D80" s="10"/>
      <c r="E80" s="31"/>
      <c r="F80" s="32"/>
      <c r="G80" s="32"/>
      <c r="H80" s="38" t="n">
        <v>0</v>
      </c>
      <c r="I80" s="38"/>
      <c r="J80" s="38"/>
      <c r="K80" s="18" t="n">
        <f aca="false">J80-I80</f>
        <v>0</v>
      </c>
      <c r="L80" s="18"/>
      <c r="M80" s="38" t="n">
        <v>0</v>
      </c>
      <c r="N80" s="38"/>
      <c r="O80" s="38" t="n">
        <v>0</v>
      </c>
      <c r="P80" s="38"/>
      <c r="Q80" s="19" t="n">
        <v>0</v>
      </c>
      <c r="R80" s="19" t="n">
        <f aca="false">J80+N80+P80</f>
        <v>0</v>
      </c>
    </row>
    <row collapsed="false" customFormat="false" customHeight="true" hidden="false" ht="72" outlineLevel="1" r="81">
      <c r="A81" s="10" t="s">
        <v>164</v>
      </c>
      <c r="B81" s="20" t="s">
        <v>165</v>
      </c>
      <c r="C81" s="20" t="s">
        <v>26</v>
      </c>
      <c r="D81" s="24" t="s">
        <v>52</v>
      </c>
      <c r="E81" s="10" t="s">
        <v>27</v>
      </c>
      <c r="F81" s="10" t="s">
        <v>27</v>
      </c>
      <c r="G81" s="10" t="s">
        <v>27</v>
      </c>
      <c r="H81" s="18" t="n">
        <v>0</v>
      </c>
      <c r="I81" s="18"/>
      <c r="J81" s="18"/>
      <c r="K81" s="18" t="n">
        <f aca="false">J81-I81</f>
        <v>0</v>
      </c>
      <c r="L81" s="18"/>
      <c r="M81" s="18" t="n">
        <v>0</v>
      </c>
      <c r="N81" s="18"/>
      <c r="O81" s="18" t="n">
        <v>0</v>
      </c>
      <c r="P81" s="18"/>
      <c r="Q81" s="19" t="n">
        <v>0</v>
      </c>
      <c r="R81" s="19" t="n">
        <f aca="false">J81+N81+P81</f>
        <v>0</v>
      </c>
    </row>
    <row collapsed="false" customFormat="false" customHeight="true" hidden="false" ht="75" outlineLevel="1" r="82">
      <c r="A82" s="10" t="s">
        <v>74</v>
      </c>
      <c r="B82" s="20" t="s">
        <v>166</v>
      </c>
      <c r="C82" s="20" t="s">
        <v>37</v>
      </c>
      <c r="D82" s="24"/>
      <c r="E82" s="24"/>
      <c r="F82" s="10"/>
      <c r="G82" s="10"/>
      <c r="H82" s="18"/>
      <c r="I82" s="18"/>
      <c r="J82" s="18"/>
      <c r="K82" s="18" t="n">
        <f aca="false">J82-I82</f>
        <v>0</v>
      </c>
      <c r="L82" s="18"/>
      <c r="M82" s="38"/>
      <c r="N82" s="18"/>
      <c r="O82" s="38"/>
      <c r="P82" s="18"/>
      <c r="Q82" s="19" t="n">
        <v>0</v>
      </c>
      <c r="R82" s="19" t="n">
        <f aca="false">J82+N82+P82</f>
        <v>0</v>
      </c>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row>
    <row collapsed="false" customFormat="false" customHeight="true" hidden="false" ht="108" outlineLevel="1" r="83">
      <c r="A83" s="10"/>
      <c r="B83" s="20" t="s">
        <v>167</v>
      </c>
      <c r="C83" s="20" t="s">
        <v>37</v>
      </c>
      <c r="D83" s="24"/>
      <c r="E83" s="24"/>
      <c r="F83" s="10"/>
      <c r="G83" s="10"/>
      <c r="H83" s="18"/>
      <c r="I83" s="18"/>
      <c r="J83" s="18"/>
      <c r="K83" s="18" t="n">
        <f aca="false">J83-I83</f>
        <v>0</v>
      </c>
      <c r="L83" s="18"/>
      <c r="M83" s="38"/>
      <c r="N83" s="18"/>
      <c r="O83" s="38"/>
      <c r="P83" s="18"/>
      <c r="Q83" s="19" t="n">
        <v>0</v>
      </c>
      <c r="R83" s="19" t="n">
        <f aca="false">J83+N83+P83</f>
        <v>0</v>
      </c>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row>
    <row collapsed="false" customFormat="false" customHeight="true" hidden="false" ht="53.25" outlineLevel="0" r="84">
      <c r="A84" s="16" t="s">
        <v>168</v>
      </c>
      <c r="B84" s="17" t="s">
        <v>169</v>
      </c>
      <c r="C84" s="17" t="s">
        <v>26</v>
      </c>
      <c r="D84" s="16" t="n">
        <v>854</v>
      </c>
      <c r="E84" s="22" t="s">
        <v>27</v>
      </c>
      <c r="F84" s="22" t="s">
        <v>27</v>
      </c>
      <c r="G84" s="22" t="s">
        <v>27</v>
      </c>
      <c r="H84" s="37" t="n">
        <v>8616</v>
      </c>
      <c r="I84" s="37" t="n">
        <f aca="false">I85+I92</f>
        <v>8616</v>
      </c>
      <c r="J84" s="37" t="n">
        <f aca="false">J85+J92</f>
        <v>61805.04</v>
      </c>
      <c r="K84" s="18" t="n">
        <f aca="false">J84-I84</f>
        <v>53189.04</v>
      </c>
      <c r="L84" s="18" t="n">
        <f aca="false">L85+L92</f>
        <v>0</v>
      </c>
      <c r="M84" s="37" t="n">
        <v>7896</v>
      </c>
      <c r="N84" s="37" t="n">
        <f aca="false">N85+N92</f>
        <v>7896</v>
      </c>
      <c r="O84" s="37" t="n">
        <v>7896</v>
      </c>
      <c r="P84" s="37" t="n">
        <f aca="false">P85+P92</f>
        <v>7896</v>
      </c>
      <c r="Q84" s="19" t="n">
        <v>24408</v>
      </c>
      <c r="R84" s="19" t="n">
        <f aca="false">J84+N84+P84</f>
        <v>77597.04</v>
      </c>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row>
    <row collapsed="false" customFormat="false" customHeight="true" hidden="false" ht="64.45" outlineLevel="1" r="85">
      <c r="A85" s="10" t="s">
        <v>170</v>
      </c>
      <c r="B85" s="20" t="s">
        <v>171</v>
      </c>
      <c r="C85" s="20" t="s">
        <v>26</v>
      </c>
      <c r="D85" s="24" t="s">
        <v>52</v>
      </c>
      <c r="E85" s="10" t="s">
        <v>27</v>
      </c>
      <c r="F85" s="10" t="s">
        <v>27</v>
      </c>
      <c r="G85" s="10" t="s">
        <v>27</v>
      </c>
      <c r="H85" s="18" t="n">
        <v>8120</v>
      </c>
      <c r="I85" s="18" t="n">
        <f aca="false">SUM(I86:I91)</f>
        <v>8120</v>
      </c>
      <c r="J85" s="18" t="n">
        <f aca="false">SUM(J86:J91)</f>
        <v>61309.04</v>
      </c>
      <c r="K85" s="18" t="n">
        <f aca="false">J85-I85</f>
        <v>53189.04</v>
      </c>
      <c r="L85" s="18" t="n">
        <f aca="false">SUM(L86:L91)</f>
        <v>0</v>
      </c>
      <c r="M85" s="18" t="n">
        <v>7400</v>
      </c>
      <c r="N85" s="18" t="n">
        <f aca="false">SUM(N86:N91)</f>
        <v>7400</v>
      </c>
      <c r="O85" s="18" t="n">
        <v>7400</v>
      </c>
      <c r="P85" s="18" t="n">
        <f aca="false">SUM(P86:P91)</f>
        <v>7400</v>
      </c>
      <c r="Q85" s="19" t="n">
        <v>22920</v>
      </c>
      <c r="R85" s="19" t="n">
        <f aca="false">J85+N85+P85</f>
        <v>76109.04</v>
      </c>
    </row>
    <row collapsed="false" customFormat="false" customHeight="true" hidden="false" ht="87.75" outlineLevel="1" r="86">
      <c r="A86" s="10" t="s">
        <v>74</v>
      </c>
      <c r="B86" s="20" t="s">
        <v>172</v>
      </c>
      <c r="C86" s="20" t="s">
        <v>37</v>
      </c>
      <c r="D86" s="24"/>
      <c r="E86" s="24"/>
      <c r="F86" s="10"/>
      <c r="G86" s="10"/>
      <c r="H86" s="18"/>
      <c r="I86" s="18"/>
      <c r="J86" s="18"/>
      <c r="K86" s="18" t="n">
        <f aca="false">J86-I86</f>
        <v>0</v>
      </c>
      <c r="L86" s="18"/>
      <c r="M86" s="18"/>
      <c r="N86" s="18"/>
      <c r="O86" s="18"/>
      <c r="P86" s="18"/>
      <c r="Q86" s="19" t="n">
        <v>0</v>
      </c>
      <c r="R86" s="19" t="n">
        <f aca="false">J86+N86+P86</f>
        <v>0</v>
      </c>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row>
    <row collapsed="false" customFormat="false" customHeight="true" hidden="false" ht="65.1" outlineLevel="1" r="87">
      <c r="A87" s="10"/>
      <c r="B87" s="20" t="s">
        <v>173</v>
      </c>
      <c r="C87" s="20" t="s">
        <v>37</v>
      </c>
      <c r="D87" s="24"/>
      <c r="E87" s="24"/>
      <c r="F87" s="10"/>
      <c r="G87" s="10"/>
      <c r="H87" s="18"/>
      <c r="I87" s="18"/>
      <c r="J87" s="18"/>
      <c r="K87" s="18" t="n">
        <f aca="false">J87-I87</f>
        <v>0</v>
      </c>
      <c r="L87" s="18"/>
      <c r="M87" s="18"/>
      <c r="N87" s="27" t="n">
        <f aca="false">M87</f>
        <v>0</v>
      </c>
      <c r="O87" s="18"/>
      <c r="P87" s="27" t="n">
        <f aca="false">O87</f>
        <v>0</v>
      </c>
      <c r="Q87" s="19" t="n">
        <v>0</v>
      </c>
      <c r="R87" s="19" t="n">
        <f aca="false">J87+N87+P87</f>
        <v>0</v>
      </c>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row>
    <row collapsed="false" customFormat="false" customHeight="true" hidden="false" ht="101.25" outlineLevel="1" r="88">
      <c r="A88" s="10"/>
      <c r="B88" s="20" t="s">
        <v>174</v>
      </c>
      <c r="C88" s="20" t="s">
        <v>37</v>
      </c>
      <c r="D88" s="26" t="s">
        <v>52</v>
      </c>
      <c r="E88" s="24" t="s">
        <v>86</v>
      </c>
      <c r="F88" s="24" t="n">
        <v>4859700</v>
      </c>
      <c r="G88" s="10" t="n">
        <v>244</v>
      </c>
      <c r="H88" s="30" t="n">
        <v>720</v>
      </c>
      <c r="I88" s="30" t="n">
        <v>720</v>
      </c>
      <c r="J88" s="39" t="n">
        <f aca="false">720+2189.04</f>
        <v>2909.04</v>
      </c>
      <c r="K88" s="18" t="n">
        <f aca="false">J88-I88</f>
        <v>2189.04</v>
      </c>
      <c r="L88" s="18"/>
      <c r="M88" s="30" t="n">
        <v>0</v>
      </c>
      <c r="N88" s="27" t="n">
        <f aca="false">M88</f>
        <v>0</v>
      </c>
      <c r="O88" s="30" t="n">
        <v>0</v>
      </c>
      <c r="P88" s="27" t="n">
        <f aca="false">O88</f>
        <v>0</v>
      </c>
      <c r="Q88" s="19" t="n">
        <v>720</v>
      </c>
      <c r="R88" s="19" t="n">
        <f aca="false">J88+N88+P88</f>
        <v>2909.04</v>
      </c>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row>
    <row collapsed="false" customFormat="false" customHeight="true" hidden="false" ht="113.25" outlineLevel="1" r="89">
      <c r="A89" s="10"/>
      <c r="B89" s="20" t="s">
        <v>175</v>
      </c>
      <c r="C89" s="20" t="s">
        <v>37</v>
      </c>
      <c r="D89" s="26"/>
      <c r="E89" s="24"/>
      <c r="F89" s="24"/>
      <c r="G89" s="10"/>
      <c r="H89" s="30"/>
      <c r="I89" s="30"/>
      <c r="J89" s="30"/>
      <c r="K89" s="18" t="n">
        <f aca="false">J89-I89</f>
        <v>0</v>
      </c>
      <c r="L89" s="18"/>
      <c r="M89" s="30"/>
      <c r="N89" s="27" t="n">
        <f aca="false">M89</f>
        <v>0</v>
      </c>
      <c r="O89" s="30"/>
      <c r="P89" s="27" t="n">
        <f aca="false">O89</f>
        <v>0</v>
      </c>
      <c r="Q89" s="19" t="n">
        <v>0</v>
      </c>
      <c r="R89" s="19" t="n">
        <f aca="false">J89+N89+P89</f>
        <v>0</v>
      </c>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row>
    <row collapsed="false" customFormat="false" customHeight="true" hidden="false" ht="87.5" outlineLevel="1" r="90">
      <c r="A90" s="10"/>
      <c r="B90" s="20" t="s">
        <v>176</v>
      </c>
      <c r="C90" s="20" t="s">
        <v>37</v>
      </c>
      <c r="D90" s="26"/>
      <c r="E90" s="24"/>
      <c r="F90" s="24"/>
      <c r="G90" s="10"/>
      <c r="H90" s="30"/>
      <c r="I90" s="30"/>
      <c r="J90" s="30"/>
      <c r="K90" s="18" t="n">
        <f aca="false">J90-I90</f>
        <v>0</v>
      </c>
      <c r="L90" s="18"/>
      <c r="M90" s="30"/>
      <c r="N90" s="27" t="n">
        <f aca="false">M90</f>
        <v>0</v>
      </c>
      <c r="O90" s="30"/>
      <c r="P90" s="27" t="n">
        <f aca="false">O90</f>
        <v>0</v>
      </c>
      <c r="Q90" s="19" t="n">
        <v>0</v>
      </c>
      <c r="R90" s="19" t="n">
        <f aca="false">J90+N90+P90</f>
        <v>0</v>
      </c>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row>
    <row collapsed="false" customFormat="false" customHeight="true" hidden="false" ht="80.05" outlineLevel="1" r="91">
      <c r="A91" s="10"/>
      <c r="B91" s="20" t="s">
        <v>177</v>
      </c>
      <c r="C91" s="20" t="s">
        <v>37</v>
      </c>
      <c r="D91" s="26" t="s">
        <v>52</v>
      </c>
      <c r="E91" s="24" t="s">
        <v>178</v>
      </c>
      <c r="F91" s="24" t="n">
        <v>5051703</v>
      </c>
      <c r="G91" s="10" t="s">
        <v>179</v>
      </c>
      <c r="H91" s="30" t="n">
        <v>7400</v>
      </c>
      <c r="I91" s="30" t="n">
        <v>7400</v>
      </c>
      <c r="J91" s="30" t="n">
        <v>58400</v>
      </c>
      <c r="K91" s="18" t="n">
        <f aca="false">J91-I91</f>
        <v>51000</v>
      </c>
      <c r="L91" s="18"/>
      <c r="M91" s="30" t="n">
        <v>7400</v>
      </c>
      <c r="N91" s="30" t="n">
        <v>7400</v>
      </c>
      <c r="O91" s="30" t="n">
        <v>7400</v>
      </c>
      <c r="P91" s="30" t="n">
        <v>7400</v>
      </c>
      <c r="Q91" s="19" t="n">
        <v>22200</v>
      </c>
      <c r="R91" s="19" t="n">
        <f aca="false">J91+N91+P91</f>
        <v>73200</v>
      </c>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row>
    <row collapsed="false" customFormat="false" customHeight="true" hidden="false" ht="67.8" outlineLevel="1" r="92">
      <c r="A92" s="10" t="s">
        <v>180</v>
      </c>
      <c r="B92" s="20" t="s">
        <v>181</v>
      </c>
      <c r="C92" s="20" t="s">
        <v>26</v>
      </c>
      <c r="D92" s="24" t="s">
        <v>52</v>
      </c>
      <c r="E92" s="10" t="s">
        <v>27</v>
      </c>
      <c r="F92" s="10" t="s">
        <v>27</v>
      </c>
      <c r="G92" s="10" t="s">
        <v>27</v>
      </c>
      <c r="H92" s="18" t="n">
        <v>496</v>
      </c>
      <c r="I92" s="18" t="n">
        <f aca="false">SUM(I93:I97)</f>
        <v>496</v>
      </c>
      <c r="J92" s="18" t="n">
        <f aca="false">SUM(J93:J97)</f>
        <v>496</v>
      </c>
      <c r="K92" s="18" t="n">
        <f aca="false">J92-I92</f>
        <v>0</v>
      </c>
      <c r="L92" s="18" t="n">
        <f aca="false">SUM(L93:L97)</f>
        <v>0</v>
      </c>
      <c r="M92" s="18" t="n">
        <v>496</v>
      </c>
      <c r="N92" s="18" t="n">
        <f aca="false">SUM(N93:N97)</f>
        <v>496</v>
      </c>
      <c r="O92" s="18" t="n">
        <v>496</v>
      </c>
      <c r="P92" s="18" t="n">
        <f aca="false">SUM(P93:P97)</f>
        <v>496</v>
      </c>
      <c r="Q92" s="19" t="n">
        <v>1488</v>
      </c>
      <c r="R92" s="19" t="n">
        <f aca="false">J92+N92+P92</f>
        <v>1488</v>
      </c>
    </row>
    <row collapsed="false" customFormat="false" customHeight="true" hidden="false" ht="113.25" outlineLevel="1" r="93">
      <c r="A93" s="10" t="s">
        <v>74</v>
      </c>
      <c r="B93" s="20" t="s">
        <v>182</v>
      </c>
      <c r="C93" s="20" t="s">
        <v>37</v>
      </c>
      <c r="D93" s="24"/>
      <c r="E93" s="24"/>
      <c r="F93" s="10"/>
      <c r="G93" s="10"/>
      <c r="H93" s="18"/>
      <c r="I93" s="18"/>
      <c r="J93" s="18"/>
      <c r="K93" s="18" t="n">
        <f aca="false">J93-I93</f>
        <v>0</v>
      </c>
      <c r="L93" s="18"/>
      <c r="M93" s="18"/>
      <c r="N93" s="18"/>
      <c r="O93" s="18"/>
      <c r="P93" s="18"/>
      <c r="Q93" s="19" t="n">
        <v>0</v>
      </c>
      <c r="R93" s="19" t="n">
        <f aca="false">J93+N93+P93</f>
        <v>0</v>
      </c>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row>
    <row collapsed="false" customFormat="false" customHeight="true" hidden="false" ht="78.65" outlineLevel="1" r="94">
      <c r="A94" s="10"/>
      <c r="B94" s="20" t="s">
        <v>183</v>
      </c>
      <c r="C94" s="20" t="s">
        <v>37</v>
      </c>
      <c r="D94" s="24"/>
      <c r="E94" s="24"/>
      <c r="F94" s="10"/>
      <c r="G94" s="10"/>
      <c r="H94" s="18"/>
      <c r="I94" s="18"/>
      <c r="J94" s="18"/>
      <c r="K94" s="18" t="n">
        <f aca="false">J94-I94</f>
        <v>0</v>
      </c>
      <c r="L94" s="18"/>
      <c r="M94" s="18"/>
      <c r="N94" s="18"/>
      <c r="O94" s="18"/>
      <c r="P94" s="18"/>
      <c r="Q94" s="19" t="n">
        <v>0</v>
      </c>
      <c r="R94" s="19" t="n">
        <f aca="false">J94+N94+P94</f>
        <v>0</v>
      </c>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row>
    <row collapsed="false" customFormat="false" customHeight="true" hidden="false" ht="105.75" outlineLevel="1" r="95">
      <c r="A95" s="10"/>
      <c r="B95" s="20" t="s">
        <v>184</v>
      </c>
      <c r="C95" s="20" t="s">
        <v>37</v>
      </c>
      <c r="D95" s="24"/>
      <c r="E95" s="24"/>
      <c r="F95" s="10"/>
      <c r="G95" s="10"/>
      <c r="H95" s="18"/>
      <c r="I95" s="18"/>
      <c r="J95" s="18"/>
      <c r="K95" s="18" t="n">
        <f aca="false">J95-I95</f>
        <v>0</v>
      </c>
      <c r="L95" s="18"/>
      <c r="M95" s="18"/>
      <c r="N95" s="27" t="n">
        <f aca="false">M95</f>
        <v>0</v>
      </c>
      <c r="O95" s="18"/>
      <c r="P95" s="27" t="n">
        <f aca="false">O95</f>
        <v>0</v>
      </c>
      <c r="Q95" s="19" t="n">
        <v>0</v>
      </c>
      <c r="R95" s="19" t="n">
        <f aca="false">J95+N95+P95</f>
        <v>0</v>
      </c>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row>
    <row collapsed="false" customFormat="false" customHeight="true" hidden="false" ht="103.75" outlineLevel="1" r="96">
      <c r="A96" s="10"/>
      <c r="B96" s="20" t="s">
        <v>185</v>
      </c>
      <c r="C96" s="20" t="s">
        <v>37</v>
      </c>
      <c r="D96" s="26"/>
      <c r="E96" s="24"/>
      <c r="F96" s="24"/>
      <c r="G96" s="10"/>
      <c r="H96" s="30" t="n">
        <v>0</v>
      </c>
      <c r="I96" s="30"/>
      <c r="J96" s="30"/>
      <c r="K96" s="18" t="n">
        <f aca="false">J96-I96</f>
        <v>0</v>
      </c>
      <c r="L96" s="18"/>
      <c r="M96" s="30" t="n">
        <v>0</v>
      </c>
      <c r="N96" s="27" t="n">
        <f aca="false">M96</f>
        <v>0</v>
      </c>
      <c r="O96" s="30" t="n">
        <v>0</v>
      </c>
      <c r="P96" s="27" t="n">
        <f aca="false">O96</f>
        <v>0</v>
      </c>
      <c r="Q96" s="19" t="n">
        <v>0</v>
      </c>
      <c r="R96" s="19" t="n">
        <f aca="false">J96+N96+P96</f>
        <v>0</v>
      </c>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row>
    <row collapsed="false" customFormat="false" customHeight="true" hidden="false" ht="84" outlineLevel="1" r="97">
      <c r="A97" s="10"/>
      <c r="B97" s="20" t="s">
        <v>186</v>
      </c>
      <c r="C97" s="20" t="s">
        <v>37</v>
      </c>
      <c r="D97" s="26" t="s">
        <v>52</v>
      </c>
      <c r="E97" s="24" t="s">
        <v>86</v>
      </c>
      <c r="F97" s="24" t="s">
        <v>187</v>
      </c>
      <c r="G97" s="10" t="s">
        <v>188</v>
      </c>
      <c r="H97" s="30" t="n">
        <v>496</v>
      </c>
      <c r="I97" s="30" t="n">
        <v>496</v>
      </c>
      <c r="J97" s="30" t="n">
        <v>496</v>
      </c>
      <c r="K97" s="18" t="n">
        <f aca="false">J97-I97</f>
        <v>0</v>
      </c>
      <c r="L97" s="18"/>
      <c r="M97" s="30" t="n">
        <v>496</v>
      </c>
      <c r="N97" s="30" t="n">
        <v>496</v>
      </c>
      <c r="O97" s="30" t="n">
        <v>496</v>
      </c>
      <c r="P97" s="30" t="n">
        <v>496</v>
      </c>
      <c r="Q97" s="19" t="n">
        <v>1488</v>
      </c>
      <c r="R97" s="19" t="n">
        <f aca="false">J97+N97+P97</f>
        <v>1488</v>
      </c>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row>
    <row collapsed="false" customFormat="false" customHeight="true" hidden="false" ht="79.5" outlineLevel="0" r="98">
      <c r="A98" s="16" t="s">
        <v>189</v>
      </c>
      <c r="B98" s="17" t="s">
        <v>190</v>
      </c>
      <c r="C98" s="17" t="s">
        <v>26</v>
      </c>
      <c r="D98" s="16" t="n">
        <v>854</v>
      </c>
      <c r="E98" s="22" t="s">
        <v>27</v>
      </c>
      <c r="F98" s="22" t="s">
        <v>27</v>
      </c>
      <c r="G98" s="22" t="s">
        <v>27</v>
      </c>
      <c r="H98" s="18" t="n">
        <v>78584.7</v>
      </c>
      <c r="I98" s="18" t="n">
        <f aca="false">I99+I104</f>
        <v>78593.881</v>
      </c>
      <c r="J98" s="18" t="n">
        <f aca="false">J99+J104</f>
        <v>102241.9</v>
      </c>
      <c r="K98" s="18" t="n">
        <f aca="false">J98-I98</f>
        <v>23648.019</v>
      </c>
      <c r="L98" s="18" t="n">
        <f aca="false">L99+L104</f>
        <v>0</v>
      </c>
      <c r="M98" s="18" t="n">
        <v>80533.9</v>
      </c>
      <c r="N98" s="18" t="n">
        <f aca="false">N99+N104</f>
        <v>80643.7</v>
      </c>
      <c r="O98" s="18" t="n">
        <v>80869.8</v>
      </c>
      <c r="P98" s="18" t="n">
        <f aca="false">P99+P104</f>
        <v>80979.6</v>
      </c>
      <c r="Q98" s="18" t="n">
        <v>239988.4</v>
      </c>
      <c r="R98" s="18" t="n">
        <f aca="false">J98+N98+P98</f>
        <v>263865.2</v>
      </c>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row>
    <row collapsed="false" customFormat="false" customHeight="true" hidden="false" ht="72.75" outlineLevel="1" r="99">
      <c r="A99" s="10" t="s">
        <v>191</v>
      </c>
      <c r="B99" s="20" t="s">
        <v>192</v>
      </c>
      <c r="C99" s="20" t="s">
        <v>26</v>
      </c>
      <c r="D99" s="24" t="s">
        <v>52</v>
      </c>
      <c r="E99" s="24" t="s">
        <v>27</v>
      </c>
      <c r="F99" s="10" t="s">
        <v>27</v>
      </c>
      <c r="G99" s="10" t="s">
        <v>27</v>
      </c>
      <c r="H99" s="18" t="n">
        <v>78584.7</v>
      </c>
      <c r="I99" s="18" t="n">
        <f aca="false">SUM(I100:I102)</f>
        <v>78593.881</v>
      </c>
      <c r="J99" s="18" t="n">
        <f aca="false">SUM(J100:J103)</f>
        <v>102241.9</v>
      </c>
      <c r="K99" s="18" t="n">
        <f aca="false">J99-I99</f>
        <v>23648.019</v>
      </c>
      <c r="L99" s="18" t="n">
        <f aca="false">SUM(L100:L103)</f>
        <v>0</v>
      </c>
      <c r="M99" s="18" t="n">
        <v>80533.9</v>
      </c>
      <c r="N99" s="18" t="n">
        <f aca="false">SUM(N100:N102)</f>
        <v>80643.7</v>
      </c>
      <c r="O99" s="18" t="n">
        <v>80869.8</v>
      </c>
      <c r="P99" s="18" t="n">
        <f aca="false">SUM(P100:P102)</f>
        <v>80979.6</v>
      </c>
      <c r="Q99" s="19" t="n">
        <v>239988.4</v>
      </c>
      <c r="R99" s="19" t="n">
        <f aca="false">J99+N99+P99</f>
        <v>263865.2</v>
      </c>
    </row>
    <row collapsed="false" customFormat="false" customHeight="true" hidden="false" ht="266.6" outlineLevel="1" r="100">
      <c r="A100" s="10" t="s">
        <v>74</v>
      </c>
      <c r="B100" s="20" t="s">
        <v>193</v>
      </c>
      <c r="C100" s="20" t="s">
        <v>37</v>
      </c>
      <c r="D100" s="26" t="n">
        <v>854</v>
      </c>
      <c r="E100" s="24" t="s">
        <v>86</v>
      </c>
      <c r="F100" s="10" t="s">
        <v>194</v>
      </c>
      <c r="G100" s="10" t="s">
        <v>195</v>
      </c>
      <c r="H100" s="27" t="n">
        <v>75563.9</v>
      </c>
      <c r="I100" s="27" t="n">
        <v>75563.881</v>
      </c>
      <c r="J100" s="27" t="n">
        <v>75563.9</v>
      </c>
      <c r="K100" s="18" t="n">
        <f aca="false">J100-I100</f>
        <v>0.0190000000002328</v>
      </c>
      <c r="L100" s="18"/>
      <c r="M100" s="27" t="n">
        <v>77513.1</v>
      </c>
      <c r="N100" s="27" t="n">
        <v>77513.1</v>
      </c>
      <c r="O100" s="27" t="n">
        <v>77849</v>
      </c>
      <c r="P100" s="27" t="n">
        <v>77849</v>
      </c>
      <c r="Q100" s="19" t="n">
        <v>230926</v>
      </c>
      <c r="R100" s="19" t="n">
        <f aca="false">J100+N100+P100</f>
        <v>230926</v>
      </c>
    </row>
    <row collapsed="false" customFormat="false" customHeight="true" hidden="false" ht="71.2" outlineLevel="1" r="101">
      <c r="A101" s="10"/>
      <c r="B101" s="20" t="s">
        <v>196</v>
      </c>
      <c r="C101" s="20" t="s">
        <v>37</v>
      </c>
      <c r="D101" s="26"/>
      <c r="E101" s="24"/>
      <c r="F101" s="10"/>
      <c r="G101" s="10"/>
      <c r="H101" s="27"/>
      <c r="I101" s="27"/>
      <c r="J101" s="27"/>
      <c r="K101" s="18" t="n">
        <f aca="false">J101-I101</f>
        <v>0</v>
      </c>
      <c r="L101" s="18"/>
      <c r="M101" s="27"/>
      <c r="N101" s="27" t="n">
        <f aca="false">M101</f>
        <v>0</v>
      </c>
      <c r="O101" s="27"/>
      <c r="P101" s="27" t="n">
        <f aca="false">O101</f>
        <v>0</v>
      </c>
      <c r="Q101" s="19"/>
      <c r="R101" s="19" t="n">
        <f aca="false">J101+N101+P101</f>
        <v>0</v>
      </c>
    </row>
    <row collapsed="false" customFormat="false" customHeight="true" hidden="false" ht="68.5" outlineLevel="1" r="102">
      <c r="A102" s="10"/>
      <c r="B102" s="20" t="s">
        <v>197</v>
      </c>
      <c r="C102" s="20" t="s">
        <v>37</v>
      </c>
      <c r="D102" s="26" t="n">
        <v>854</v>
      </c>
      <c r="E102" s="24" t="s">
        <v>86</v>
      </c>
      <c r="F102" s="24" t="s">
        <v>198</v>
      </c>
      <c r="G102" s="10" t="s">
        <v>199</v>
      </c>
      <c r="H102" s="27" t="n">
        <v>3020.8</v>
      </c>
      <c r="I102" s="19" t="n">
        <v>3030</v>
      </c>
      <c r="J102" s="27" t="n">
        <v>3030</v>
      </c>
      <c r="K102" s="18" t="n">
        <f aca="false">J102-I102</f>
        <v>0</v>
      </c>
      <c r="L102" s="18"/>
      <c r="M102" s="27" t="n">
        <v>3020.8</v>
      </c>
      <c r="N102" s="19" t="n">
        <v>3130.6</v>
      </c>
      <c r="O102" s="27" t="n">
        <v>3020.8</v>
      </c>
      <c r="P102" s="19" t="n">
        <v>3130.6</v>
      </c>
      <c r="Q102" s="19" t="n">
        <v>9062.4</v>
      </c>
      <c r="R102" s="19" t="n">
        <f aca="false">J102+N102+P102</f>
        <v>9291.2</v>
      </c>
    </row>
    <row collapsed="false" customFormat="false" customHeight="true" hidden="false" ht="79.9" outlineLevel="1" r="103">
      <c r="A103" s="10"/>
      <c r="B103" s="20" t="s">
        <v>200</v>
      </c>
      <c r="C103" s="20" t="s">
        <v>37</v>
      </c>
      <c r="D103" s="26" t="n">
        <v>854</v>
      </c>
      <c r="E103" s="24" t="s">
        <v>86</v>
      </c>
      <c r="F103" s="24" t="s">
        <v>201</v>
      </c>
      <c r="G103" s="10" t="s">
        <v>202</v>
      </c>
      <c r="H103" s="27"/>
      <c r="I103" s="19"/>
      <c r="J103" s="27" t="n">
        <v>23648</v>
      </c>
      <c r="K103" s="18" t="n">
        <f aca="false">J103-I103</f>
        <v>23648</v>
      </c>
      <c r="L103" s="18"/>
      <c r="M103" s="27"/>
      <c r="N103" s="19" t="n">
        <v>0</v>
      </c>
      <c r="O103" s="27"/>
      <c r="P103" s="19" t="n">
        <v>0</v>
      </c>
      <c r="Q103" s="19"/>
      <c r="R103" s="19" t="n">
        <f aca="false">J103+N103+P103</f>
        <v>23648</v>
      </c>
    </row>
    <row collapsed="false" customFormat="false" customHeight="true" hidden="false" ht="77.25" outlineLevel="1" r="104">
      <c r="A104" s="10" t="s">
        <v>203</v>
      </c>
      <c r="B104" s="20" t="s">
        <v>204</v>
      </c>
      <c r="C104" s="20" t="s">
        <v>26</v>
      </c>
      <c r="D104" s="24"/>
      <c r="E104" s="24"/>
      <c r="F104" s="10"/>
      <c r="G104" s="10"/>
      <c r="H104" s="18"/>
      <c r="I104" s="18"/>
      <c r="J104" s="18"/>
      <c r="K104" s="18" t="n">
        <f aca="false">J104-I104</f>
        <v>0</v>
      </c>
      <c r="L104" s="18"/>
      <c r="M104" s="18"/>
      <c r="N104" s="18"/>
      <c r="O104" s="18"/>
      <c r="P104" s="18"/>
      <c r="Q104" s="19"/>
      <c r="R104" s="19" t="n">
        <f aca="false">J104+N104+P104</f>
        <v>0</v>
      </c>
    </row>
    <row collapsed="false" customFormat="false" customHeight="true" hidden="false" ht="69.85" outlineLevel="1" r="105">
      <c r="A105" s="10" t="s">
        <v>74</v>
      </c>
      <c r="B105" s="20" t="s">
        <v>205</v>
      </c>
      <c r="C105" s="20" t="s">
        <v>37</v>
      </c>
      <c r="D105" s="26" t="n">
        <v>854</v>
      </c>
      <c r="E105" s="24"/>
      <c r="F105" s="10"/>
      <c r="G105" s="10"/>
      <c r="H105" s="27" t="n">
        <v>0</v>
      </c>
      <c r="I105" s="27"/>
      <c r="J105" s="27"/>
      <c r="K105" s="18" t="n">
        <f aca="false">J105-I105</f>
        <v>0</v>
      </c>
      <c r="L105" s="18"/>
      <c r="M105" s="27" t="n">
        <v>0</v>
      </c>
      <c r="N105" s="27"/>
      <c r="O105" s="27" t="n">
        <v>0</v>
      </c>
      <c r="P105" s="27"/>
      <c r="Q105" s="19"/>
      <c r="R105" s="19" t="n">
        <f aca="false">J105+N105+P105</f>
        <v>0</v>
      </c>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row>
    <row collapsed="false" customFormat="false" customHeight="false" hidden="false" ht="17.6" outlineLevel="1" r="106">
      <c r="A106" s="10"/>
      <c r="B106" s="20"/>
      <c r="C106" s="20"/>
      <c r="D106" s="26"/>
      <c r="E106" s="24"/>
      <c r="F106" s="10"/>
      <c r="G106" s="10"/>
      <c r="H106" s="27"/>
      <c r="I106" s="27"/>
      <c r="J106" s="27"/>
      <c r="K106" s="18"/>
      <c r="L106" s="18"/>
      <c r="M106" s="27"/>
      <c r="N106" s="27"/>
      <c r="O106" s="27"/>
      <c r="P106" s="27"/>
      <c r="Q106" s="19"/>
      <c r="R106" s="40" t="s">
        <v>206</v>
      </c>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row>
    <row collapsed="false" customFormat="false" customHeight="true" hidden="false" ht="25.5" outlineLevel="0" r="107"/>
  </sheetData>
  <mergeCells count="29">
    <mergeCell ref="B1:R1"/>
    <mergeCell ref="B2:R2"/>
    <mergeCell ref="A3:R3"/>
    <mergeCell ref="A4:A5"/>
    <mergeCell ref="B4:B5"/>
    <mergeCell ref="C4:C5"/>
    <mergeCell ref="D4:G4"/>
    <mergeCell ref="H4:R4"/>
    <mergeCell ref="A6:A8"/>
    <mergeCell ref="B6:B8"/>
    <mergeCell ref="A9:A11"/>
    <mergeCell ref="B9:B11"/>
    <mergeCell ref="A13:A14"/>
    <mergeCell ref="A16:A18"/>
    <mergeCell ref="A20:A25"/>
    <mergeCell ref="A27:A28"/>
    <mergeCell ref="A30:A35"/>
    <mergeCell ref="A39:A41"/>
    <mergeCell ref="A43:A46"/>
    <mergeCell ref="A48:A52"/>
    <mergeCell ref="A54:A56"/>
    <mergeCell ref="A59:A61"/>
    <mergeCell ref="A63:A68"/>
    <mergeCell ref="A74:A75"/>
    <mergeCell ref="A77:A80"/>
    <mergeCell ref="A82:A83"/>
    <mergeCell ref="A86:A91"/>
    <mergeCell ref="A93:A97"/>
    <mergeCell ref="A100:A102"/>
  </mergeCells>
  <printOptions headings="false" gridLines="false" gridLinesSet="true" horizontalCentered="false" verticalCentered="false"/>
  <pageMargins left="0.102777777777778" right="0.151388888888889" top="0.984027777777778" bottom="0.984027777777778" header="0.511805555555555" footer="0.511805555555555"/>
  <pageSetup blackAndWhite="false" cellComments="none" copies="1" draft="false" firstPageNumber="0" fitToHeight="1" fitToWidth="1" horizontalDpi="300" orientation="landscape" pageOrder="downThenOver" paperSize="9" scale="36" useFirstPageNumber="false" usePrinterDefaults="false" verticalDpi="300"/>
  <headerFooter differentFirst="false" differentOddEven="false">
    <oddHeader/>
    <oddFooter/>
  </headerFooter>
  <rowBreaks count="1" manualBreakCount="1">
    <brk id="62"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A1:K66"/>
  <sheetViews>
    <sheetView colorId="64" defaultGridColor="true" rightToLeft="false" showFormulas="false" showGridLines="true" showOutlineSymbols="true" showRowColHeaders="true" showZeros="true" tabSelected="true" topLeftCell="A45" view="pageBreakPreview" windowProtection="false" workbookViewId="0" zoomScale="110" zoomScaleNormal="100" zoomScalePageLayoutView="110">
      <selection activeCell="E61" activeCellId="0" pane="topLeft" sqref="E61"/>
    </sheetView>
  </sheetViews>
  <sheetFormatPr defaultRowHeight="14.5"/>
  <cols>
    <col collapsed="false" hidden="true" max="1" min="1" style="41" width="0"/>
    <col collapsed="false" hidden="false" max="2" min="2" style="41" width="16.7125506072875"/>
    <col collapsed="false" hidden="false" max="3" min="3" style="41" width="47.7125506072875"/>
    <col collapsed="false" hidden="false" max="4" min="4" style="41" width="27.1457489878542"/>
    <col collapsed="false" hidden="false" max="5" min="5" style="41" width="19.7085020242915"/>
    <col collapsed="false" hidden="false" max="7" min="6" style="41" width="21.0040485829959"/>
    <col collapsed="false" hidden="false" max="8" min="8" style="41" width="20.7085020242915"/>
    <col collapsed="false" hidden="false" max="11" min="9" style="41" width="21.5748987854251"/>
    <col collapsed="false" hidden="false" max="257" min="12" style="41" width="9.1417004048583"/>
    <col collapsed="false" hidden="false" max="258" min="258" style="41" width="22.004048582996"/>
    <col collapsed="false" hidden="false" max="259" min="259" style="41" width="47.7125506072875"/>
    <col collapsed="false" hidden="false" max="260" min="260" style="41" width="27.1457489878542"/>
    <col collapsed="false" hidden="false" max="261" min="261" style="41" width="19.7085020242915"/>
    <col collapsed="false" hidden="false" max="263" min="262" style="41" width="21.0040485829959"/>
    <col collapsed="false" hidden="false" max="264" min="264" style="41" width="20.7085020242915"/>
    <col collapsed="false" hidden="false" max="513" min="265" style="41" width="9.1417004048583"/>
    <col collapsed="false" hidden="false" max="514" min="514" style="41" width="22.004048582996"/>
    <col collapsed="false" hidden="false" max="515" min="515" style="41" width="47.7125506072875"/>
    <col collapsed="false" hidden="false" max="516" min="516" style="41" width="27.1457489878542"/>
    <col collapsed="false" hidden="false" max="517" min="517" style="41" width="19.7085020242915"/>
    <col collapsed="false" hidden="false" max="519" min="518" style="41" width="21.0040485829959"/>
    <col collapsed="false" hidden="false" max="520" min="520" style="41" width="20.7085020242915"/>
    <col collapsed="false" hidden="false" max="769" min="521" style="41" width="9.1417004048583"/>
    <col collapsed="false" hidden="false" max="770" min="770" style="41" width="22.004048582996"/>
    <col collapsed="false" hidden="false" max="771" min="771" style="41" width="47.7125506072875"/>
    <col collapsed="false" hidden="false" max="772" min="772" style="41" width="27.1457489878542"/>
    <col collapsed="false" hidden="false" max="773" min="773" style="41" width="19.7085020242915"/>
    <col collapsed="false" hidden="false" max="775" min="774" style="41" width="21.0040485829959"/>
    <col collapsed="false" hidden="false" max="776" min="776" style="41" width="20.7085020242915"/>
    <col collapsed="false" hidden="false" max="1025" min="777" style="41" width="9.1417004048583"/>
  </cols>
  <sheetData>
    <row collapsed="false" customFormat="true" customHeight="true" hidden="false" ht="85.45" outlineLevel="0" r="1" s="42">
      <c r="E1" s="43" t="s">
        <v>207</v>
      </c>
      <c r="F1" s="43"/>
      <c r="G1" s="43"/>
      <c r="H1" s="44"/>
    </row>
    <row collapsed="false" customFormat="false" customHeight="true" hidden="false" ht="27.1" outlineLevel="0" r="2">
      <c r="E2" s="45" t="s">
        <v>208</v>
      </c>
      <c r="F2" s="45"/>
      <c r="G2" s="45"/>
    </row>
    <row collapsed="false" customFormat="false" customHeight="false" hidden="false" ht="14.5" outlineLevel="0" r="3">
      <c r="A3" s="46" t="s">
        <v>1</v>
      </c>
      <c r="B3" s="46"/>
      <c r="G3" s="47" t="s">
        <v>209</v>
      </c>
    </row>
    <row collapsed="false" customFormat="false" customHeight="true" hidden="false" ht="61.5" outlineLevel="0" r="4">
      <c r="A4" s="48" t="s">
        <v>210</v>
      </c>
      <c r="B4" s="48"/>
      <c r="C4" s="48"/>
      <c r="D4" s="48"/>
      <c r="E4" s="48"/>
      <c r="F4" s="48"/>
      <c r="G4" s="48"/>
      <c r="H4" s="49"/>
    </row>
    <row collapsed="false" customFormat="false" customHeight="false" hidden="false" ht="14.5" outlineLevel="0" r="5">
      <c r="A5" s="50"/>
      <c r="B5" s="50"/>
    </row>
    <row collapsed="false" customFormat="false" customHeight="true" hidden="false" ht="15.75" outlineLevel="0" r="6">
      <c r="A6" s="51" t="s">
        <v>4</v>
      </c>
      <c r="B6" s="51" t="s">
        <v>4</v>
      </c>
      <c r="C6" s="52" t="s">
        <v>211</v>
      </c>
      <c r="D6" s="51" t="s">
        <v>212</v>
      </c>
      <c r="E6" s="51" t="s">
        <v>213</v>
      </c>
      <c r="F6" s="51"/>
      <c r="G6" s="51"/>
    </row>
    <row collapsed="false" customFormat="false" customHeight="true" hidden="false" ht="96" outlineLevel="0" r="7">
      <c r="A7" s="51"/>
      <c r="B7" s="51"/>
      <c r="C7" s="51"/>
      <c r="D7" s="51"/>
      <c r="E7" s="51" t="s">
        <v>214</v>
      </c>
      <c r="F7" s="51" t="s">
        <v>215</v>
      </c>
      <c r="G7" s="51" t="s">
        <v>216</v>
      </c>
    </row>
    <row collapsed="false" customFormat="false" customHeight="false" hidden="false" ht="14.9" outlineLevel="0" r="8">
      <c r="A8" s="51" t="n">
        <v>1</v>
      </c>
      <c r="B8" s="51" t="n">
        <v>1</v>
      </c>
      <c r="C8" s="51" t="n">
        <v>2</v>
      </c>
      <c r="D8" s="51" t="n">
        <v>3</v>
      </c>
      <c r="E8" s="51" t="n">
        <v>4</v>
      </c>
      <c r="F8" s="51" t="n">
        <v>5</v>
      </c>
      <c r="G8" s="51" t="n">
        <v>6</v>
      </c>
    </row>
    <row collapsed="false" customFormat="false" customHeight="true" hidden="false" ht="15.75" outlineLevel="0" r="9">
      <c r="A9" s="53" t="s">
        <v>217</v>
      </c>
      <c r="B9" s="52" t="s">
        <v>24</v>
      </c>
      <c r="C9" s="13" t="s">
        <v>25</v>
      </c>
      <c r="D9" s="54" t="s">
        <v>218</v>
      </c>
      <c r="E9" s="55" t="n">
        <f aca="false">E10+E13</f>
        <v>20223468.2</v>
      </c>
      <c r="F9" s="55" t="n">
        <f aca="false">F10+F13</f>
        <v>16764670.6</v>
      </c>
      <c r="G9" s="55" t="n">
        <f aca="false">G10+G13</f>
        <v>17396541.4</v>
      </c>
      <c r="H9" s="56"/>
      <c r="I9" s="57"/>
    </row>
    <row collapsed="false" customFormat="false" customHeight="false" hidden="false" ht="26.45" outlineLevel="0" r="10">
      <c r="A10" s="53"/>
      <c r="B10" s="52"/>
      <c r="C10" s="13"/>
      <c r="D10" s="58" t="s">
        <v>219</v>
      </c>
      <c r="E10" s="59" t="n">
        <f aca="false">E18+E26+E34+E42+E50+E58</f>
        <v>12981761.3</v>
      </c>
      <c r="F10" s="59" t="n">
        <f aca="false">F18+F26+F34+F42+F50+F58</f>
        <v>11587365.6</v>
      </c>
      <c r="G10" s="59" t="n">
        <f aca="false">G18+G26+G34+G42+G50+G58</f>
        <v>12611366.4</v>
      </c>
      <c r="H10" s="56"/>
    </row>
    <row collapsed="false" customFormat="false" customHeight="false" hidden="false" ht="26.45" outlineLevel="0" r="11">
      <c r="A11" s="53"/>
      <c r="B11" s="52"/>
      <c r="C11" s="13"/>
      <c r="D11" s="58" t="s">
        <v>220</v>
      </c>
      <c r="E11" s="59" t="n">
        <f aca="false">E19+E27+E35+E43+E59</f>
        <v>521033.7</v>
      </c>
      <c r="F11" s="59" t="n">
        <f aca="false">F19+F27+F35+F43+F59</f>
        <v>3130.6</v>
      </c>
      <c r="G11" s="59" t="n">
        <f aca="false">G19+G27+G35+G43+G59</f>
        <v>3130.6</v>
      </c>
      <c r="H11" s="56"/>
    </row>
    <row collapsed="false" customFormat="false" customHeight="false" hidden="false" ht="15.3" outlineLevel="0" r="12">
      <c r="A12" s="53"/>
      <c r="B12" s="52"/>
      <c r="C12" s="13"/>
      <c r="D12" s="60" t="s">
        <v>221</v>
      </c>
      <c r="E12" s="59" t="n">
        <v>0</v>
      </c>
      <c r="F12" s="59" t="n">
        <v>0</v>
      </c>
      <c r="G12" s="59" t="n">
        <v>0</v>
      </c>
      <c r="H12" s="56"/>
    </row>
    <row collapsed="false" customFormat="false" customHeight="false" hidden="false" ht="15.3" outlineLevel="0" r="13">
      <c r="A13" s="53"/>
      <c r="B13" s="52"/>
      <c r="C13" s="13"/>
      <c r="D13" s="61" t="s">
        <v>222</v>
      </c>
      <c r="E13" s="59" t="n">
        <f aca="false">E21</f>
        <v>7241706.9</v>
      </c>
      <c r="F13" s="59" t="n">
        <f aca="false">F21</f>
        <v>5177305</v>
      </c>
      <c r="G13" s="59" t="n">
        <f aca="false">G21</f>
        <v>4785175</v>
      </c>
      <c r="H13" s="56"/>
      <c r="I13" s="56"/>
      <c r="J13" s="56"/>
      <c r="K13" s="56"/>
    </row>
    <row collapsed="false" customFormat="false" customHeight="false" hidden="false" ht="15.3" outlineLevel="0" r="14">
      <c r="A14" s="53"/>
      <c r="B14" s="52"/>
      <c r="C14" s="13"/>
      <c r="D14" s="58" t="s">
        <v>223</v>
      </c>
      <c r="E14" s="59" t="n">
        <v>0</v>
      </c>
      <c r="F14" s="59" t="n">
        <v>0</v>
      </c>
      <c r="G14" s="59" t="n">
        <v>0</v>
      </c>
      <c r="H14" s="56"/>
      <c r="I14" s="56"/>
      <c r="J14" s="56"/>
      <c r="K14" s="56"/>
    </row>
    <row collapsed="false" customFormat="false" customHeight="false" hidden="false" ht="14.5" outlineLevel="0" r="15">
      <c r="A15" s="53"/>
      <c r="B15" s="52"/>
      <c r="C15" s="13"/>
      <c r="D15" s="62" t="s">
        <v>224</v>
      </c>
      <c r="E15" s="59" t="s">
        <v>225</v>
      </c>
      <c r="F15" s="59" t="n">
        <v>0</v>
      </c>
      <c r="G15" s="59" t="n">
        <v>0</v>
      </c>
      <c r="H15" s="56"/>
      <c r="I15" s="56"/>
      <c r="J15" s="56"/>
      <c r="K15" s="56"/>
    </row>
    <row collapsed="false" customFormat="false" customHeight="false" hidden="true" ht="14.9" outlineLevel="0" r="16">
      <c r="A16" s="53"/>
      <c r="B16" s="52"/>
      <c r="C16" s="13"/>
      <c r="D16" s="63" t="s">
        <v>226</v>
      </c>
      <c r="E16" s="59" t="n">
        <v>0</v>
      </c>
      <c r="F16" s="59" t="n">
        <v>0</v>
      </c>
      <c r="G16" s="59" t="n">
        <v>0</v>
      </c>
      <c r="H16" s="56"/>
      <c r="I16" s="56"/>
      <c r="J16" s="56"/>
      <c r="K16" s="56"/>
    </row>
    <row collapsed="false" customFormat="true" customHeight="true" hidden="false" ht="15.75" outlineLevel="0" r="17" s="66">
      <c r="A17" s="53" t="s">
        <v>227</v>
      </c>
      <c r="B17" s="52" t="s">
        <v>30</v>
      </c>
      <c r="C17" s="64" t="s">
        <v>228</v>
      </c>
      <c r="D17" s="54" t="s">
        <v>218</v>
      </c>
      <c r="E17" s="65" t="n">
        <f aca="false">E18+E21</f>
        <v>17874836.76</v>
      </c>
      <c r="F17" s="65" t="n">
        <f aca="false">F18+F21</f>
        <v>14792533</v>
      </c>
      <c r="G17" s="65" t="n">
        <f aca="false">G18+G21</f>
        <v>15394295.3</v>
      </c>
      <c r="H17" s="56"/>
      <c r="I17" s="56"/>
      <c r="J17" s="56"/>
      <c r="K17" s="56"/>
    </row>
    <row collapsed="false" customFormat="false" customHeight="false" hidden="false" ht="26.45" outlineLevel="0" r="18">
      <c r="A18" s="53"/>
      <c r="B18" s="52"/>
      <c r="C18" s="64"/>
      <c r="D18" s="58" t="s">
        <v>219</v>
      </c>
      <c r="E18" s="67" t="n">
        <f aca="false">'ТАБЛИЦА 6'!J9</f>
        <v>10633129.86</v>
      </c>
      <c r="F18" s="67" t="n">
        <f aca="false">'ТАБЛИЦА 6'!N9</f>
        <v>9615228</v>
      </c>
      <c r="G18" s="67" t="n">
        <f aca="false">'ТАБЛИЦА 6'!P9</f>
        <v>10609120.3</v>
      </c>
      <c r="H18" s="56"/>
      <c r="I18" s="56"/>
    </row>
    <row collapsed="false" customFormat="false" customHeight="false" hidden="false" ht="26.45" outlineLevel="0" r="19">
      <c r="A19" s="53"/>
      <c r="B19" s="52"/>
      <c r="C19" s="64"/>
      <c r="D19" s="58" t="s">
        <v>220</v>
      </c>
      <c r="E19" s="68" t="n">
        <v>371785.5</v>
      </c>
      <c r="F19" s="68" t="n">
        <v>0</v>
      </c>
      <c r="G19" s="68" t="n">
        <v>0</v>
      </c>
      <c r="H19" s="56"/>
      <c r="I19" s="57"/>
    </row>
    <row collapsed="false" customFormat="false" customHeight="false" hidden="false" ht="15.3" outlineLevel="0" r="20">
      <c r="A20" s="53"/>
      <c r="B20" s="52"/>
      <c r="C20" s="64"/>
      <c r="D20" s="60" t="s">
        <v>221</v>
      </c>
      <c r="E20" s="68" t="n">
        <v>0</v>
      </c>
      <c r="F20" s="68" t="n">
        <v>0</v>
      </c>
      <c r="G20" s="68" t="n">
        <v>0</v>
      </c>
      <c r="H20" s="56"/>
    </row>
    <row collapsed="false" customFormat="false" customHeight="false" hidden="false" ht="15.3" outlineLevel="0" r="21">
      <c r="A21" s="53"/>
      <c r="B21" s="52"/>
      <c r="C21" s="64"/>
      <c r="D21" s="61" t="s">
        <v>222</v>
      </c>
      <c r="E21" s="59" t="n">
        <v>7241706.9</v>
      </c>
      <c r="F21" s="59" t="n">
        <v>5177305</v>
      </c>
      <c r="G21" s="59" t="n">
        <v>4785175</v>
      </c>
      <c r="H21" s="56"/>
    </row>
    <row collapsed="false" customFormat="false" customHeight="false" hidden="false" ht="15.3" outlineLevel="0" r="22">
      <c r="A22" s="53"/>
      <c r="B22" s="52"/>
      <c r="C22" s="64"/>
      <c r="D22" s="58" t="s">
        <v>223</v>
      </c>
      <c r="E22" s="59" t="n">
        <v>0</v>
      </c>
      <c r="F22" s="59" t="n">
        <v>0</v>
      </c>
      <c r="G22" s="59" t="n">
        <v>0</v>
      </c>
      <c r="H22" s="56" t="n">
        <f aca="false">E22+F22+G22</f>
        <v>0</v>
      </c>
    </row>
    <row collapsed="false" customFormat="false" customHeight="true" hidden="false" ht="30.75" outlineLevel="0" r="23">
      <c r="A23" s="53"/>
      <c r="B23" s="52"/>
      <c r="C23" s="64"/>
      <c r="D23" s="62" t="s">
        <v>224</v>
      </c>
      <c r="E23" s="59" t="n">
        <v>0</v>
      </c>
      <c r="F23" s="59" t="n">
        <v>0</v>
      </c>
      <c r="G23" s="59" t="n">
        <v>0</v>
      </c>
      <c r="H23" s="56" t="n">
        <f aca="false">E23+F23+G23</f>
        <v>0</v>
      </c>
    </row>
    <row collapsed="false" customFormat="false" customHeight="false" hidden="true" ht="14.9" outlineLevel="0" r="24">
      <c r="A24" s="53"/>
      <c r="B24" s="52"/>
      <c r="C24" s="64"/>
      <c r="D24" s="63" t="s">
        <v>226</v>
      </c>
      <c r="E24" s="59" t="n">
        <v>0</v>
      </c>
      <c r="F24" s="59" t="n">
        <v>0</v>
      </c>
      <c r="G24" s="59" t="n">
        <v>0</v>
      </c>
      <c r="H24" s="56" t="n">
        <f aca="false">E24+F24+G24</f>
        <v>0</v>
      </c>
    </row>
    <row collapsed="false" customFormat="false" customHeight="true" hidden="false" ht="15.75" outlineLevel="0" r="25">
      <c r="A25" s="53" t="s">
        <v>229</v>
      </c>
      <c r="B25" s="52" t="s">
        <v>90</v>
      </c>
      <c r="C25" s="53" t="s">
        <v>91</v>
      </c>
      <c r="D25" s="54" t="s">
        <v>218</v>
      </c>
      <c r="E25" s="65" t="n">
        <f aca="false">E26</f>
        <v>1572596</v>
      </c>
      <c r="F25" s="65" t="n">
        <f aca="false">F26</f>
        <v>1423657.1</v>
      </c>
      <c r="G25" s="65" t="n">
        <f aca="false">G26</f>
        <v>1451542.3</v>
      </c>
      <c r="H25" s="56"/>
    </row>
    <row collapsed="false" customFormat="false" customHeight="false" hidden="false" ht="26.45" outlineLevel="0" r="26">
      <c r="A26" s="53"/>
      <c r="B26" s="52"/>
      <c r="C26" s="53"/>
      <c r="D26" s="58" t="s">
        <v>219</v>
      </c>
      <c r="E26" s="67" t="n">
        <f aca="false">'ТАБЛИЦА 6'!J37</f>
        <v>1572596</v>
      </c>
      <c r="F26" s="67" t="n">
        <f aca="false">'ТАБЛИЦА 6'!N37</f>
        <v>1423657.1</v>
      </c>
      <c r="G26" s="67" t="n">
        <f aca="false">'ТАБЛИЦА 6'!P37</f>
        <v>1451542.3</v>
      </c>
      <c r="H26" s="56"/>
    </row>
    <row collapsed="false" customFormat="false" customHeight="false" hidden="false" ht="26.45" outlineLevel="0" r="27">
      <c r="A27" s="53"/>
      <c r="B27" s="52"/>
      <c r="C27" s="53"/>
      <c r="D27" s="58" t="s">
        <v>220</v>
      </c>
      <c r="E27" s="69" t="n">
        <f aca="false">41812.3+6836.4+61294.3</f>
        <v>109943</v>
      </c>
      <c r="F27" s="59" t="n">
        <v>0</v>
      </c>
      <c r="G27" s="59" t="n">
        <v>0</v>
      </c>
      <c r="H27" s="56"/>
    </row>
    <row collapsed="false" customFormat="false" customHeight="false" hidden="false" ht="15.3" outlineLevel="0" r="28">
      <c r="A28" s="53"/>
      <c r="B28" s="52"/>
      <c r="C28" s="53"/>
      <c r="D28" s="60" t="s">
        <v>221</v>
      </c>
      <c r="E28" s="59" t="n">
        <v>0</v>
      </c>
      <c r="F28" s="59" t="n">
        <v>0</v>
      </c>
      <c r="G28" s="59" t="n">
        <v>0</v>
      </c>
      <c r="H28" s="56"/>
    </row>
    <row collapsed="false" customFormat="false" customHeight="false" hidden="false" ht="15.3" outlineLevel="0" r="29">
      <c r="A29" s="53"/>
      <c r="B29" s="52"/>
      <c r="C29" s="53"/>
      <c r="D29" s="61" t="s">
        <v>222</v>
      </c>
      <c r="E29" s="59" t="n">
        <v>0</v>
      </c>
      <c r="F29" s="59" t="n">
        <v>0</v>
      </c>
      <c r="G29" s="59" t="n">
        <v>0</v>
      </c>
      <c r="H29" s="56"/>
    </row>
    <row collapsed="false" customFormat="false" customHeight="false" hidden="false" ht="15.3" outlineLevel="0" r="30">
      <c r="A30" s="53"/>
      <c r="B30" s="52"/>
      <c r="C30" s="53"/>
      <c r="D30" s="58" t="s">
        <v>223</v>
      </c>
      <c r="E30" s="59" t="n">
        <v>0</v>
      </c>
      <c r="F30" s="59" t="n">
        <v>0</v>
      </c>
      <c r="G30" s="59" t="n">
        <v>0</v>
      </c>
      <c r="H30" s="56"/>
    </row>
    <row collapsed="false" customFormat="false" customHeight="true" hidden="false" ht="30.75" outlineLevel="0" r="31">
      <c r="A31" s="53"/>
      <c r="B31" s="52"/>
      <c r="C31" s="53"/>
      <c r="D31" s="62" t="s">
        <v>224</v>
      </c>
      <c r="E31" s="59" t="n">
        <v>0</v>
      </c>
      <c r="F31" s="59" t="n">
        <v>0</v>
      </c>
      <c r="G31" s="59" t="n">
        <v>0</v>
      </c>
      <c r="H31" s="56"/>
    </row>
    <row collapsed="false" customFormat="false" customHeight="false" hidden="true" ht="14.9" outlineLevel="0" r="32">
      <c r="A32" s="53"/>
      <c r="B32" s="52"/>
      <c r="C32" s="53"/>
      <c r="D32" s="63" t="s">
        <v>226</v>
      </c>
      <c r="E32" s="59" t="n">
        <v>0</v>
      </c>
      <c r="F32" s="59" t="n">
        <v>0</v>
      </c>
      <c r="G32" s="59" t="n">
        <v>0</v>
      </c>
      <c r="H32" s="56"/>
    </row>
    <row collapsed="false" customFormat="false" customHeight="true" hidden="false" ht="15.75" outlineLevel="0" r="33">
      <c r="A33" s="53" t="s">
        <v>230</v>
      </c>
      <c r="B33" s="51" t="s">
        <v>122</v>
      </c>
      <c r="C33" s="53" t="s">
        <v>123</v>
      </c>
      <c r="D33" s="54" t="s">
        <v>218</v>
      </c>
      <c r="E33" s="65" t="n">
        <f aca="false">E34</f>
        <v>554683.4</v>
      </c>
      <c r="F33" s="65" t="n">
        <f aca="false">F34</f>
        <v>459940.8</v>
      </c>
      <c r="G33" s="65" t="n">
        <f aca="false">G34</f>
        <v>461828.2</v>
      </c>
      <c r="H33" s="56"/>
    </row>
    <row collapsed="false" customFormat="false" customHeight="false" hidden="false" ht="26.45" outlineLevel="0" r="34">
      <c r="A34" s="53"/>
      <c r="B34" s="51"/>
      <c r="C34" s="53"/>
      <c r="D34" s="58" t="s">
        <v>219</v>
      </c>
      <c r="E34" s="67" t="n">
        <f aca="false">'ТАБЛИЦА 6'!J57</f>
        <v>554683.4</v>
      </c>
      <c r="F34" s="67" t="n">
        <f aca="false">'ТАБЛИЦА 6'!N57</f>
        <v>459940.8</v>
      </c>
      <c r="G34" s="67" t="n">
        <f aca="false">'ТАБЛИЦА 6'!P57</f>
        <v>461828.2</v>
      </c>
      <c r="H34" s="56"/>
    </row>
    <row collapsed="false" customFormat="false" customHeight="false" hidden="false" ht="26.45" outlineLevel="0" r="35">
      <c r="A35" s="53"/>
      <c r="B35" s="51"/>
      <c r="C35" s="53"/>
      <c r="D35" s="58" t="s">
        <v>220</v>
      </c>
      <c r="E35" s="69" t="n">
        <f aca="false">4219.3+4007.9</f>
        <v>8227.2</v>
      </c>
      <c r="F35" s="59" t="n">
        <v>0</v>
      </c>
      <c r="G35" s="59" t="n">
        <v>0</v>
      </c>
      <c r="H35" s="56"/>
    </row>
    <row collapsed="false" customFormat="false" customHeight="false" hidden="false" ht="15.3" outlineLevel="0" r="36">
      <c r="A36" s="53"/>
      <c r="B36" s="51"/>
      <c r="C36" s="53"/>
      <c r="D36" s="60" t="s">
        <v>221</v>
      </c>
      <c r="E36" s="59" t="n">
        <v>0</v>
      </c>
      <c r="F36" s="59" t="n">
        <v>0</v>
      </c>
      <c r="G36" s="59" t="n">
        <v>0</v>
      </c>
      <c r="H36" s="56"/>
    </row>
    <row collapsed="false" customFormat="false" customHeight="false" hidden="false" ht="15.3" outlineLevel="0" r="37">
      <c r="A37" s="53"/>
      <c r="B37" s="51"/>
      <c r="C37" s="53"/>
      <c r="D37" s="61" t="s">
        <v>222</v>
      </c>
      <c r="E37" s="59" t="n">
        <v>0</v>
      </c>
      <c r="F37" s="59" t="n">
        <v>0</v>
      </c>
      <c r="G37" s="59" t="n">
        <v>0</v>
      </c>
      <c r="H37" s="56"/>
    </row>
    <row collapsed="false" customFormat="false" customHeight="false" hidden="false" ht="15.3" outlineLevel="0" r="38">
      <c r="A38" s="53"/>
      <c r="B38" s="51"/>
      <c r="C38" s="53"/>
      <c r="D38" s="58" t="s">
        <v>223</v>
      </c>
      <c r="E38" s="59" t="n">
        <v>0</v>
      </c>
      <c r="F38" s="59" t="n">
        <v>0</v>
      </c>
      <c r="G38" s="59" t="n">
        <v>0</v>
      </c>
      <c r="H38" s="56"/>
    </row>
    <row collapsed="false" customFormat="false" customHeight="false" hidden="false" ht="14.9" outlineLevel="0" r="39">
      <c r="A39" s="53"/>
      <c r="B39" s="51"/>
      <c r="C39" s="53"/>
      <c r="D39" s="62" t="s">
        <v>224</v>
      </c>
      <c r="E39" s="59" t="n">
        <v>0</v>
      </c>
      <c r="F39" s="59" t="n">
        <v>0</v>
      </c>
      <c r="G39" s="59" t="n">
        <v>0</v>
      </c>
      <c r="H39" s="56"/>
    </row>
    <row collapsed="false" customFormat="false" customHeight="true" hidden="false" ht="0.75" outlineLevel="0" r="40">
      <c r="A40" s="53"/>
      <c r="B40" s="51"/>
      <c r="C40" s="53"/>
      <c r="D40" s="63" t="s">
        <v>226</v>
      </c>
      <c r="E40" s="59" t="n">
        <v>0</v>
      </c>
      <c r="F40" s="59" t="n">
        <v>0</v>
      </c>
      <c r="G40" s="59" t="n">
        <v>0</v>
      </c>
      <c r="H40" s="56"/>
    </row>
    <row collapsed="false" customFormat="false" customHeight="true" hidden="false" ht="15.75" outlineLevel="0" r="41">
      <c r="A41" s="53" t="s">
        <v>231</v>
      </c>
      <c r="B41" s="52" t="s">
        <v>147</v>
      </c>
      <c r="C41" s="53" t="s">
        <v>148</v>
      </c>
      <c r="D41" s="54" t="s">
        <v>218</v>
      </c>
      <c r="E41" s="65" t="n">
        <f aca="false">E42</f>
        <v>57305.1</v>
      </c>
      <c r="F41" s="65" t="n">
        <f aca="false"/>
        <v>0</v>
      </c>
      <c r="G41" s="65" t="n">
        <f aca="false"/>
        <v>0</v>
      </c>
      <c r="H41" s="56"/>
    </row>
    <row collapsed="false" customFormat="false" customHeight="false" hidden="false" ht="26.45" outlineLevel="0" r="42">
      <c r="A42" s="53"/>
      <c r="B42" s="52"/>
      <c r="C42" s="53"/>
      <c r="D42" s="58" t="s">
        <v>219</v>
      </c>
      <c r="E42" s="59" t="n">
        <f aca="false">'ТАБЛИЦА 6'!J69</f>
        <v>57305.1</v>
      </c>
      <c r="F42" s="59" t="n">
        <v>0</v>
      </c>
      <c r="G42" s="59" t="n">
        <v>0</v>
      </c>
      <c r="H42" s="56"/>
    </row>
    <row collapsed="false" customFormat="false" customHeight="false" hidden="false" ht="26.45" outlineLevel="0" r="43">
      <c r="A43" s="53"/>
      <c r="B43" s="52"/>
      <c r="C43" s="53"/>
      <c r="D43" s="58" t="s">
        <v>220</v>
      </c>
      <c r="E43" s="59" t="n">
        <v>28048</v>
      </c>
      <c r="F43" s="59" t="n">
        <v>0</v>
      </c>
      <c r="G43" s="59" t="n">
        <v>0</v>
      </c>
      <c r="H43" s="56"/>
    </row>
    <row collapsed="false" customFormat="false" customHeight="false" hidden="false" ht="15.3" outlineLevel="0" r="44">
      <c r="A44" s="53"/>
      <c r="B44" s="52"/>
      <c r="C44" s="53"/>
      <c r="D44" s="60" t="s">
        <v>221</v>
      </c>
      <c r="E44" s="59" t="n">
        <v>0</v>
      </c>
      <c r="F44" s="59" t="n">
        <v>0</v>
      </c>
      <c r="G44" s="59" t="n">
        <v>0</v>
      </c>
      <c r="H44" s="56"/>
    </row>
    <row collapsed="false" customFormat="false" customHeight="false" hidden="false" ht="15.3" outlineLevel="0" r="45">
      <c r="A45" s="53"/>
      <c r="B45" s="52"/>
      <c r="C45" s="53"/>
      <c r="D45" s="61" t="s">
        <v>222</v>
      </c>
      <c r="E45" s="59" t="n">
        <v>0</v>
      </c>
      <c r="F45" s="59" t="n">
        <v>0</v>
      </c>
      <c r="G45" s="59" t="n">
        <v>0</v>
      </c>
      <c r="H45" s="56"/>
    </row>
    <row collapsed="false" customFormat="false" customHeight="false" hidden="false" ht="15.3" outlineLevel="0" r="46">
      <c r="A46" s="53"/>
      <c r="B46" s="52"/>
      <c r="C46" s="53"/>
      <c r="D46" s="58" t="s">
        <v>223</v>
      </c>
      <c r="E46" s="59" t="n">
        <v>0</v>
      </c>
      <c r="F46" s="59" t="n">
        <v>0</v>
      </c>
      <c r="G46" s="59" t="n">
        <v>0</v>
      </c>
      <c r="H46" s="56"/>
    </row>
    <row collapsed="false" customFormat="false" customHeight="true" hidden="false" ht="29.25" outlineLevel="0" r="47">
      <c r="A47" s="53"/>
      <c r="B47" s="52"/>
      <c r="C47" s="53"/>
      <c r="D47" s="62" t="s">
        <v>224</v>
      </c>
      <c r="E47" s="59" t="n">
        <v>0</v>
      </c>
      <c r="F47" s="59" t="n">
        <v>0</v>
      </c>
      <c r="G47" s="59" t="n">
        <v>0</v>
      </c>
      <c r="H47" s="56"/>
    </row>
    <row collapsed="false" customFormat="false" customHeight="false" hidden="true" ht="14.9" outlineLevel="0" r="48">
      <c r="A48" s="53"/>
      <c r="B48" s="52"/>
      <c r="C48" s="53"/>
      <c r="D48" s="63" t="s">
        <v>226</v>
      </c>
      <c r="E48" s="59" t="n">
        <v>0</v>
      </c>
      <c r="F48" s="59" t="n">
        <v>0</v>
      </c>
      <c r="G48" s="59" t="n">
        <v>0</v>
      </c>
      <c r="H48" s="56" t="n">
        <f aca="false">E48+F48+G48</f>
        <v>0</v>
      </c>
    </row>
    <row collapsed="false" customFormat="false" customHeight="true" hidden="false" ht="15.75" outlineLevel="0" r="49">
      <c r="A49" s="53" t="s">
        <v>232</v>
      </c>
      <c r="B49" s="52" t="s">
        <v>168</v>
      </c>
      <c r="C49" s="53" t="s">
        <v>169</v>
      </c>
      <c r="D49" s="54" t="s">
        <v>218</v>
      </c>
      <c r="E49" s="65" t="n">
        <f aca="false">E50</f>
        <v>61805.04</v>
      </c>
      <c r="F49" s="65" t="n">
        <f aca="false">F50</f>
        <v>7896</v>
      </c>
      <c r="G49" s="65" t="n">
        <f aca="false">G50</f>
        <v>7896</v>
      </c>
      <c r="H49" s="56"/>
    </row>
    <row collapsed="false" customFormat="false" customHeight="false" hidden="false" ht="26.45" outlineLevel="0" r="50">
      <c r="A50" s="53"/>
      <c r="B50" s="52"/>
      <c r="C50" s="53"/>
      <c r="D50" s="58" t="s">
        <v>219</v>
      </c>
      <c r="E50" s="67" t="n">
        <f aca="false">'ТАБЛИЦА 6'!J84</f>
        <v>61805.04</v>
      </c>
      <c r="F50" s="67" t="n">
        <f aca="false">'ТАБЛИЦА 6'!N84</f>
        <v>7896</v>
      </c>
      <c r="G50" s="67" t="n">
        <f aca="false">'ТАБЛИЦА 6'!P84</f>
        <v>7896</v>
      </c>
      <c r="H50" s="56"/>
    </row>
    <row collapsed="false" customFormat="false" customHeight="false" hidden="false" ht="26.45" outlineLevel="0" r="51">
      <c r="A51" s="53"/>
      <c r="B51" s="52"/>
      <c r="C51" s="53"/>
      <c r="D51" s="58" t="s">
        <v>220</v>
      </c>
      <c r="E51" s="59" t="n">
        <v>0</v>
      </c>
      <c r="F51" s="59" t="n">
        <v>0</v>
      </c>
      <c r="G51" s="59" t="n">
        <v>0</v>
      </c>
      <c r="H51" s="56"/>
    </row>
    <row collapsed="false" customFormat="false" customHeight="false" hidden="false" ht="15.3" outlineLevel="0" r="52">
      <c r="A52" s="53"/>
      <c r="B52" s="52"/>
      <c r="C52" s="53"/>
      <c r="D52" s="60" t="s">
        <v>221</v>
      </c>
      <c r="E52" s="59" t="n">
        <v>0</v>
      </c>
      <c r="F52" s="59" t="n">
        <v>0</v>
      </c>
      <c r="G52" s="59" t="n">
        <v>0</v>
      </c>
      <c r="H52" s="56"/>
    </row>
    <row collapsed="false" customFormat="false" customHeight="false" hidden="false" ht="15.3" outlineLevel="0" r="53">
      <c r="A53" s="53"/>
      <c r="B53" s="52"/>
      <c r="C53" s="53"/>
      <c r="D53" s="61" t="s">
        <v>222</v>
      </c>
      <c r="E53" s="59" t="n">
        <v>0</v>
      </c>
      <c r="F53" s="59" t="n">
        <v>0</v>
      </c>
      <c r="G53" s="59" t="n">
        <v>0</v>
      </c>
      <c r="H53" s="56"/>
    </row>
    <row collapsed="false" customFormat="false" customHeight="false" hidden="false" ht="15.3" outlineLevel="0" r="54">
      <c r="A54" s="53"/>
      <c r="B54" s="52"/>
      <c r="C54" s="53"/>
      <c r="D54" s="58" t="s">
        <v>223</v>
      </c>
      <c r="E54" s="59" t="n">
        <v>0</v>
      </c>
      <c r="F54" s="59" t="n">
        <v>0</v>
      </c>
      <c r="G54" s="59" t="n">
        <v>0</v>
      </c>
      <c r="H54" s="56"/>
    </row>
    <row collapsed="false" customFormat="false" customHeight="false" hidden="false" ht="14.9" outlineLevel="0" r="55">
      <c r="A55" s="53"/>
      <c r="B55" s="52"/>
      <c r="C55" s="53"/>
      <c r="D55" s="62" t="s">
        <v>224</v>
      </c>
      <c r="E55" s="59" t="n">
        <v>0</v>
      </c>
      <c r="F55" s="59" t="n">
        <v>0</v>
      </c>
      <c r="G55" s="59" t="n">
        <v>0</v>
      </c>
      <c r="H55" s="56"/>
    </row>
    <row collapsed="false" customFormat="false" customHeight="true" hidden="false" ht="0.75" outlineLevel="0" r="56">
      <c r="A56" s="53"/>
      <c r="B56" s="52"/>
      <c r="C56" s="53"/>
      <c r="D56" s="63" t="s">
        <v>226</v>
      </c>
      <c r="E56" s="59" t="n">
        <v>0</v>
      </c>
      <c r="F56" s="59" t="n">
        <v>0</v>
      </c>
      <c r="G56" s="59" t="n">
        <v>0</v>
      </c>
      <c r="H56" s="56"/>
    </row>
    <row collapsed="false" customFormat="false" customHeight="true" hidden="false" ht="15.75" outlineLevel="0" r="57">
      <c r="A57" s="53" t="s">
        <v>233</v>
      </c>
      <c r="B57" s="52" t="s">
        <v>189</v>
      </c>
      <c r="C57" s="64" t="s">
        <v>234</v>
      </c>
      <c r="D57" s="54" t="s">
        <v>218</v>
      </c>
      <c r="E57" s="65" t="n">
        <f aca="false">E58</f>
        <v>102241.9</v>
      </c>
      <c r="F57" s="65" t="n">
        <f aca="false">F58</f>
        <v>80643.7</v>
      </c>
      <c r="G57" s="65" t="n">
        <f aca="false">G58</f>
        <v>80979.6</v>
      </c>
      <c r="H57" s="56"/>
    </row>
    <row collapsed="false" customFormat="false" customHeight="true" hidden="false" ht="47.45" outlineLevel="0" r="58">
      <c r="A58" s="53"/>
      <c r="B58" s="53"/>
      <c r="C58" s="53"/>
      <c r="D58" s="58" t="s">
        <v>219</v>
      </c>
      <c r="E58" s="67" t="n">
        <f aca="false">'ТАБЛИЦА 6'!J98</f>
        <v>102241.9</v>
      </c>
      <c r="F58" s="67" t="n">
        <f aca="false">'ТАБЛИЦА 6'!N99</f>
        <v>80643.7</v>
      </c>
      <c r="G58" s="67" t="n">
        <f aca="false">'ТАБЛИЦА 6'!P99</f>
        <v>80979.6</v>
      </c>
      <c r="H58" s="56"/>
    </row>
    <row collapsed="false" customFormat="false" customHeight="true" hidden="false" ht="45" outlineLevel="0" r="59">
      <c r="A59" s="53"/>
      <c r="B59" s="53"/>
      <c r="C59" s="53"/>
      <c r="D59" s="58" t="s">
        <v>220</v>
      </c>
      <c r="E59" s="59" t="n">
        <v>3030</v>
      </c>
      <c r="F59" s="59" t="n">
        <v>3130.6</v>
      </c>
      <c r="G59" s="59" t="n">
        <v>3130.6</v>
      </c>
      <c r="H59" s="56"/>
    </row>
    <row collapsed="false" customFormat="false" customHeight="true" hidden="false" ht="28.5" outlineLevel="0" r="60">
      <c r="A60" s="53"/>
      <c r="B60" s="53"/>
      <c r="C60" s="53"/>
      <c r="D60" s="60" t="s">
        <v>221</v>
      </c>
      <c r="E60" s="59" t="n">
        <v>0</v>
      </c>
      <c r="F60" s="59" t="n">
        <v>0</v>
      </c>
      <c r="G60" s="59" t="n">
        <v>0</v>
      </c>
      <c r="H60" s="56"/>
    </row>
    <row collapsed="false" customFormat="false" customHeight="false" hidden="false" ht="15.3" outlineLevel="0" r="61">
      <c r="A61" s="53"/>
      <c r="B61" s="53"/>
      <c r="C61" s="53"/>
      <c r="D61" s="61" t="s">
        <v>222</v>
      </c>
      <c r="E61" s="59" t="n">
        <v>0</v>
      </c>
      <c r="F61" s="59" t="n">
        <v>0</v>
      </c>
      <c r="G61" s="59" t="n">
        <v>0</v>
      </c>
      <c r="H61" s="56"/>
    </row>
    <row collapsed="false" customFormat="false" customHeight="false" hidden="false" ht="15.3" outlineLevel="0" r="62">
      <c r="A62" s="53"/>
      <c r="B62" s="53"/>
      <c r="C62" s="53"/>
      <c r="D62" s="58" t="s">
        <v>223</v>
      </c>
      <c r="E62" s="59" t="n">
        <v>0</v>
      </c>
      <c r="F62" s="59" t="n">
        <v>0</v>
      </c>
      <c r="G62" s="59" t="n">
        <v>0</v>
      </c>
      <c r="H62" s="56"/>
    </row>
    <row collapsed="false" customFormat="false" customHeight="true" hidden="false" ht="15.75" outlineLevel="0" r="63">
      <c r="A63" s="53"/>
      <c r="B63" s="53"/>
      <c r="C63" s="53"/>
      <c r="D63" s="62" t="s">
        <v>224</v>
      </c>
      <c r="E63" s="59" t="n">
        <v>0</v>
      </c>
      <c r="F63" s="59" t="n">
        <v>0</v>
      </c>
      <c r="G63" s="59" t="n">
        <v>0</v>
      </c>
      <c r="H63" s="56"/>
    </row>
    <row collapsed="false" customFormat="false" customHeight="false" hidden="false" ht="14.5" outlineLevel="0" r="64">
      <c r="A64" s="53"/>
      <c r="B64" s="53"/>
      <c r="C64" s="53"/>
      <c r="D64" s="54" t="s">
        <v>218</v>
      </c>
      <c r="E64" s="59"/>
      <c r="F64" s="59"/>
      <c r="G64" s="59"/>
      <c r="H64" s="56"/>
    </row>
    <row collapsed="false" customFormat="false" customHeight="false" hidden="false" ht="14.9" outlineLevel="0" r="65">
      <c r="A65" s="53"/>
      <c r="B65" s="53"/>
      <c r="C65" s="53"/>
      <c r="D65" s="63"/>
      <c r="E65" s="59"/>
      <c r="F65" s="59"/>
      <c r="G65" s="70" t="s">
        <v>206</v>
      </c>
      <c r="H65" s="56"/>
    </row>
    <row collapsed="false" customFormat="false" customHeight="true" hidden="false" ht="33.75" outlineLevel="0" r="66"/>
  </sheetData>
  <mergeCells count="32">
    <mergeCell ref="E1:G1"/>
    <mergeCell ref="E2:G2"/>
    <mergeCell ref="A4:G4"/>
    <mergeCell ref="A6:A7"/>
    <mergeCell ref="B6:B7"/>
    <mergeCell ref="C6:C7"/>
    <mergeCell ref="D6:D7"/>
    <mergeCell ref="E6:G6"/>
    <mergeCell ref="A9:A16"/>
    <mergeCell ref="B9:B16"/>
    <mergeCell ref="C9:C16"/>
    <mergeCell ref="A17:A24"/>
    <mergeCell ref="B17:B24"/>
    <mergeCell ref="C17:C24"/>
    <mergeCell ref="A25:A32"/>
    <mergeCell ref="B25:B32"/>
    <mergeCell ref="C25:C32"/>
    <mergeCell ref="A33:A40"/>
    <mergeCell ref="B33:B40"/>
    <mergeCell ref="C33:C40"/>
    <mergeCell ref="A41:A48"/>
    <mergeCell ref="B41:B48"/>
    <mergeCell ref="C41:C48"/>
    <mergeCell ref="A49:A56"/>
    <mergeCell ref="B49:B56"/>
    <mergeCell ref="C49:C56"/>
    <mergeCell ref="A57:A64"/>
    <mergeCell ref="B57:B64"/>
    <mergeCell ref="C57:C64"/>
    <mergeCell ref="E63:E64"/>
    <mergeCell ref="F63:F64"/>
    <mergeCell ref="G63:G64"/>
  </mergeCells>
  <printOptions headings="false" gridLines="false" gridLinesSet="true" horizontalCentered="false" verticalCentered="false"/>
  <pageMargins left="0.181944444444444" right="0.334027777777778" top="0.75" bottom="0.75" header="0.511805555555555" footer="0.511805555555555"/>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LibreOffice/4.0.3.3$Linux_x86 LibreOffice_project/0eaa50a932c8f2199a615e1eb30f7ac74279539</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2013-04-11T06:22:55.00Z</dcterms:created>
  <dc:creator>Вершинина Марина Васильевна</dc:creator>
  <cp:lastModifiedBy>Семяшкина Наталья Викторовна</cp:lastModifiedBy>
  <cp:lastPrinted>2013-10-14T13:21:45.00Z</cp:lastPrinted>
  <dcterms:modified xsi:type="dcterms:W3CDTF">2013-08-15T11:16:12.00Z</dcterms:modified>
  <cp:revision>0</cp:revision>
</cp:coreProperties>
</file>