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0" activeTab="0"/>
  </bookViews>
  <sheets>
    <sheet name="2013-2015" sheetId="1" r:id="rId1"/>
  </sheets>
  <definedNames>
    <definedName name="_xlnm.Print_Titles" localSheetId="0">'2013-2015'!$13:$17</definedName>
    <definedName name="Excel_BuiltIn_Print_Titles" localSheetId="0">'2013-2015'!$A$13:$IT$17</definedName>
  </definedNames>
  <calcPr fullCalcOnLoad="1"/>
</workbook>
</file>

<file path=xl/sharedStrings.xml><?xml version="1.0" encoding="utf-8"?>
<sst xmlns="http://schemas.openxmlformats.org/spreadsheetml/2006/main" count="2733" uniqueCount="929">
  <si>
    <t>«2013-2015 вояс вылӧ «Ичӧт судтаа оланін стрӧитӧм сӧвмӧдӧмын коланлун тӧд вылӧ кутӧмӧн</t>
  </si>
  <si>
    <t>аварийнӧй оланін фондысь гражданаӧс мӧдлаӧ овмӧдӧм» республиканскӧй адреснӧй уджтас йылысь»</t>
  </si>
  <si>
    <t>Коми Республикаса Веськӧдлан котырлӧн 2013 во косму тӧлысь 12 лунся 121 №-а вежсьӧмъяс дорӧ</t>
  </si>
  <si>
    <t>2 СОДТӦД</t>
  </si>
  <si>
    <t>аварийнӧй оланін фондысь гражданаӧс мӧдлаӧ овмӧдӧм» республикнскӧй адреснӧй уджтас дорӧ</t>
  </si>
  <si>
    <t>1 СОДТӦД</t>
  </si>
  <si>
    <t>Аварийнӧй уна патераа керкаяс лыддьӧг, кутшӧмъясӧс 2012 вося тӧвшӧр тӧлысь 1 лунӧдз шуӧма аварийнӧйясӧн да кутшӧмъясӧс колӧ разьны либӧ выльмӧдны вӧдитчӧмын киссьӧм вӧсна</t>
  </si>
  <si>
    <t>Д/в №</t>
  </si>
  <si>
    <t>УПК инпас</t>
  </si>
  <si>
    <t>УПК аварийнӧйӧн лыддьӧм йылысь документ</t>
  </si>
  <si>
    <t>Мӧдлаӧ овмӧдӧм помасьӧмлӧн планируйтан кадпас</t>
  </si>
  <si>
    <t>УПК разьӧмлӧн планируйтан кадпас</t>
  </si>
  <si>
    <t>Олысь лыд ставнас</t>
  </si>
  <si>
    <t>Мӧдлаӧ овмӧдны артыштӧм йӧз лыд</t>
  </si>
  <si>
    <t>УПК олан жыръяслӧн ӧтувъя плӧщадь</t>
  </si>
  <si>
    <t>Овмӧдӧм вылӧ олан жыръяслӧн лыд</t>
  </si>
  <si>
    <t>Овмӧдӧм вылӧ олан жыръяслӧн плӧщадь</t>
  </si>
  <si>
    <t>Гражданаӧс мӧдлаӧ овмӧдан дон</t>
  </si>
  <si>
    <t xml:space="preserve">
</t>
  </si>
  <si>
    <t>Ставыс</t>
  </si>
  <si>
    <t>сы лыдын</t>
  </si>
  <si>
    <t>Ставыс:</t>
  </si>
  <si>
    <t>сы лыдын:</t>
  </si>
  <si>
    <t>Номер</t>
  </si>
  <si>
    <t>Кадпас</t>
  </si>
  <si>
    <t>ас киын кутан эмбур</t>
  </si>
  <si>
    <t>муниципальнӧй эмбур</t>
  </si>
  <si>
    <t>Фондлӧн сьӧм тшӧт весьтӧ</t>
  </si>
  <si>
    <t>Россия Федерацияса субъектлӧн сьӧмкуд  тшӧт весьтӧ</t>
  </si>
  <si>
    <t>Меставывса сьӧмкуд тшӧт весьтӧ</t>
  </si>
  <si>
    <t>Сьӧмӧн могмӧдан содтӧд ӧшмӧс</t>
  </si>
  <si>
    <t xml:space="preserve">
</t>
  </si>
  <si>
    <t>морт</t>
  </si>
  <si>
    <t>кв.м</t>
  </si>
  <si>
    <t>ед.</t>
  </si>
  <si>
    <t>шайт</t>
  </si>
  <si>
    <t xml:space="preserve">
</t>
  </si>
  <si>
    <t>Коми Республика кузя ставыс:</t>
  </si>
  <si>
    <t>X</t>
  </si>
  <si>
    <t>2013-2014 вояс вылӧ Коми Республика кузя ставыс:</t>
  </si>
  <si>
    <t>«Сыктывкар» КК МЮ кузя ставыс:</t>
  </si>
  <si>
    <t>Сыктывкар Банбан ул 19 к.</t>
  </si>
  <si>
    <t>36</t>
  </si>
  <si>
    <t>22.10.2005</t>
  </si>
  <si>
    <t>31.12.2014</t>
  </si>
  <si>
    <t>31.12.2015</t>
  </si>
  <si>
    <t>Сыктывкар Банбан ул 26 к.</t>
  </si>
  <si>
    <t>29</t>
  </si>
  <si>
    <t>22.03.2005</t>
  </si>
  <si>
    <t>Сыктывкар Берегдор ул 57 к.</t>
  </si>
  <si>
    <t>12</t>
  </si>
  <si>
    <t>17.08.2005</t>
  </si>
  <si>
    <t>Сыктывкар Заводдор ул 11 к.</t>
  </si>
  <si>
    <t>45</t>
  </si>
  <si>
    <t>22.06.2005</t>
  </si>
  <si>
    <t>Сыктывкар Заводдор ул 72 к.</t>
  </si>
  <si>
    <t>7</t>
  </si>
  <si>
    <t>15.07.2005</t>
  </si>
  <si>
    <t>Сыктывкар  Киров ул 30 к.</t>
  </si>
  <si>
    <t>13</t>
  </si>
  <si>
    <t>14.09.2005</t>
  </si>
  <si>
    <t>Сыктывкар  Ленин ул 38 к.</t>
  </si>
  <si>
    <t>52</t>
  </si>
  <si>
    <t>10.10.2005</t>
  </si>
  <si>
    <t>Сыктывкар  Марков ул 23 к.</t>
  </si>
  <si>
    <t>224</t>
  </si>
  <si>
    <t>22.12.2011</t>
  </si>
  <si>
    <t>Сыктывкар  Ломоносов ул  53 к.</t>
  </si>
  <si>
    <t>54</t>
  </si>
  <si>
    <t>10.08.2005</t>
  </si>
  <si>
    <t>Сыктывкар  Островский ул 15 к.</t>
  </si>
  <si>
    <t>83</t>
  </si>
  <si>
    <t>04.10.2005</t>
  </si>
  <si>
    <t>Сыктывкар Островский ул 19 к.</t>
  </si>
  <si>
    <t>84</t>
  </si>
  <si>
    <t>06.10.2005</t>
  </si>
  <si>
    <t>Сыктывкар Пушкин ул 86 к.</t>
  </si>
  <si>
    <t>40</t>
  </si>
  <si>
    <t>09.06.2005</t>
  </si>
  <si>
    <t>Сыктывкар  Савин ул 35 к.</t>
  </si>
  <si>
    <t>67</t>
  </si>
  <si>
    <t>Сыктывкар  Серов ул 41 к.</t>
  </si>
  <si>
    <t>76</t>
  </si>
  <si>
    <t>09.05.2005</t>
  </si>
  <si>
    <t>Сыктывкар Складдор ул 25 к.</t>
  </si>
  <si>
    <t>Сыктывкар  Слӧбӧда ул 3 к.</t>
  </si>
  <si>
    <t>81</t>
  </si>
  <si>
    <t>Сыктывкар Сӧветскӧй ул 65 к.</t>
  </si>
  <si>
    <t>79</t>
  </si>
  <si>
    <t>16.10.2005</t>
  </si>
  <si>
    <t>Сыктывкар  Эжва ул  4 к.</t>
  </si>
  <si>
    <t>«Усинск» КК МЮ серти ставнас:</t>
  </si>
  <si>
    <t>Усвавом с. Сӧветскӧй ул 44 к.</t>
  </si>
  <si>
    <t>н/а</t>
  </si>
  <si>
    <t>Усвавом с. Сӧветскӧй ул  64 к.</t>
  </si>
  <si>
    <t>Усвавом с. Сӧветскӧй ул 20 к.</t>
  </si>
  <si>
    <t>Усвавом с. Сӧветскӧй ул 5 к.</t>
  </si>
  <si>
    <t>Усинск к. Комсомольскӧй ул 14 к.</t>
  </si>
  <si>
    <t>Парма ккп Парма ул 1 А к.</t>
  </si>
  <si>
    <t>Парма ккп Парма ул 5 к.</t>
  </si>
  <si>
    <t>Парма ккп Парма ул 6 к.</t>
  </si>
  <si>
    <t>Парма ккп Парма ул 6 А к.</t>
  </si>
  <si>
    <t>Парма ккп Парма ул 4 к.</t>
  </si>
  <si>
    <t>Парма ккп Стрӧитчан ул 7 к.</t>
  </si>
  <si>
    <t>Парма ккп 1 Май ул 6 к.</t>
  </si>
  <si>
    <t>«Ухта» КК МЮ серти ставнас:</t>
  </si>
  <si>
    <t>Кэмдін п 21 к.</t>
  </si>
  <si>
    <t>21</t>
  </si>
  <si>
    <t xml:space="preserve"> 25.12.2008</t>
  </si>
  <si>
    <t>Кэмдін п 27 к.</t>
  </si>
  <si>
    <t>22</t>
  </si>
  <si>
    <t>Кэмдін п 28 к.</t>
  </si>
  <si>
    <t>23</t>
  </si>
  <si>
    <t>Кэмдін п  37 к.</t>
  </si>
  <si>
    <t>72</t>
  </si>
  <si>
    <t>Кэмдін п  42 к.</t>
  </si>
  <si>
    <t>24</t>
  </si>
  <si>
    <t>Кэмдін п 65 к.</t>
  </si>
  <si>
    <t>25</t>
  </si>
  <si>
    <t>Ярега ккп Вокзалдор ул 1 к.</t>
  </si>
  <si>
    <t>Ярега ккп Вокзалдор ул  2 к.</t>
  </si>
  <si>
    <t>80</t>
  </si>
  <si>
    <t>Ярега ккп Вокзалдор ул 3 к.</t>
  </si>
  <si>
    <t>25.12.2008</t>
  </si>
  <si>
    <t>Ярега ккп Вокзалдор ул 4 к.</t>
  </si>
  <si>
    <t>82</t>
  </si>
  <si>
    <t>Ярега ккп Вокзалдор ул 5 к.</t>
  </si>
  <si>
    <t>Ярега ккп Октябр ул 39 к.</t>
  </si>
  <si>
    <t>92</t>
  </si>
  <si>
    <t>Ярега ккп Октябр ул 65 к.</t>
  </si>
  <si>
    <t>Ярега ккп  1538 вуджанін 4 к.</t>
  </si>
  <si>
    <t>Воднӧй ккп  Ленин ул 4 к.</t>
  </si>
  <si>
    <t>Шудаяг ккп Совхоз ул 30 к.</t>
  </si>
  <si>
    <t>Воднӧй ккп Ленин ул 12 к.</t>
  </si>
  <si>
    <t>Воднӧй ккп  Ленин ул 14 к.</t>
  </si>
  <si>
    <t>Воднӧй ккп Ухта ул 9 к.</t>
  </si>
  <si>
    <t>33</t>
  </si>
  <si>
    <t>Тобысь п  Берегдор ул 8 к.</t>
  </si>
  <si>
    <t>73</t>
  </si>
  <si>
    <t>Улыс Доманик скп  Сӧветскӧй ул 2 к.</t>
  </si>
  <si>
    <t>Сьӧдъю п Чернореченскӧй ул 7 к.</t>
  </si>
  <si>
    <t>Борӧвой ккп   Школадор ул  2 к.</t>
  </si>
  <si>
    <t>56</t>
  </si>
  <si>
    <t>Борӧвой ккп   Школадор ул  9 к.</t>
  </si>
  <si>
    <t>Борӧвой ккп  Выль ул 5 к.</t>
  </si>
  <si>
    <t>35</t>
  </si>
  <si>
    <t>Борӧвой ккп  Выль ул 7 к.</t>
  </si>
  <si>
    <t>Борӧвой ккп  Выль ул 9 к.</t>
  </si>
  <si>
    <t>39</t>
  </si>
  <si>
    <t>Борӧвой ккп  Выль ул 10 к.</t>
  </si>
  <si>
    <t>Борӧвой ккп  Выль ул 11 к.</t>
  </si>
  <si>
    <t>37</t>
  </si>
  <si>
    <t>Борӧвой ккп  Выль ул 13 к.</t>
  </si>
  <si>
    <t>34</t>
  </si>
  <si>
    <t>Борӧвой ккп  Выль ул 15 к.</t>
  </si>
  <si>
    <t>44</t>
  </si>
  <si>
    <t>Борӧвой ккп  Выль ул 16 к.</t>
  </si>
  <si>
    <t>38</t>
  </si>
  <si>
    <t>Борӧвой ккп  Выль ул 17 к.</t>
  </si>
  <si>
    <t>Борӧвой ккп  Выль ул 25 к.</t>
  </si>
  <si>
    <t>Борӧвой ккп   Турунвиж ул  5 к.</t>
  </si>
  <si>
    <t>Борӧвой ккп  Вӧр ул 7 к.</t>
  </si>
  <si>
    <t>Борӧвӧй ккп  Юбилей ул 3 к.</t>
  </si>
  <si>
    <t>49</t>
  </si>
  <si>
    <t>Борӧвӧй ккп Станциядор ул 7 к.</t>
  </si>
  <si>
    <t>Борӧвой ккп  Выль ул 23 к.</t>
  </si>
  <si>
    <t>Ухта к Кирпич ул 14 к.</t>
  </si>
  <si>
    <t>Ухта к.  Губкин ул 16 к.</t>
  </si>
  <si>
    <t>«Изьва» МР МЮ серти ставнас:</t>
  </si>
  <si>
    <t>Щельяюр п Рабочӧй ул 7 к.</t>
  </si>
  <si>
    <t>20.07.2010</t>
  </si>
  <si>
    <t>«Княжпогост» МР МЮ серти ставнас:</t>
  </si>
  <si>
    <t>Емва к. Коммунистическӧй ул 8 к.</t>
  </si>
  <si>
    <t>83/1</t>
  </si>
  <si>
    <t>Емва к  Коммунистическӧй ул 25 к.</t>
  </si>
  <si>
    <t>85/1</t>
  </si>
  <si>
    <t>Емва к  Калинин ул 33 к.</t>
  </si>
  <si>
    <t>106/1</t>
  </si>
  <si>
    <t>Емва к  Одесса ул 10 к.</t>
  </si>
  <si>
    <t>90/1</t>
  </si>
  <si>
    <t>Емва к  Калинин ул 9 к.</t>
  </si>
  <si>
    <t>96/1</t>
  </si>
  <si>
    <t>Емва к Лыска ул 13 к.</t>
  </si>
  <si>
    <t>42/1</t>
  </si>
  <si>
    <t>Емва к Лыска ул 14 к.</t>
  </si>
  <si>
    <t>43/1</t>
  </si>
  <si>
    <t>Емва к Лыска ул 15 к.</t>
  </si>
  <si>
    <t>44/1</t>
  </si>
  <si>
    <t>Емва к Лыска ул 16 к.</t>
  </si>
  <si>
    <t>45/1</t>
  </si>
  <si>
    <t>Емва к Лыска ул 17 к.</t>
  </si>
  <si>
    <t>46/1</t>
  </si>
  <si>
    <t>Емва к Октябрлы 60 во ул 6 к.</t>
  </si>
  <si>
    <t>50/1</t>
  </si>
  <si>
    <t>Емва к Октябрлы 60 во ул 8 к.</t>
  </si>
  <si>
    <t>51/1</t>
  </si>
  <si>
    <t>Емва к Октябрлы 60 во ул 14 к.</t>
  </si>
  <si>
    <t>55/1</t>
  </si>
  <si>
    <t>Емва к Октябрлы 60 во ул 18 к.</t>
  </si>
  <si>
    <t>57/1</t>
  </si>
  <si>
    <t>Емва к Лыа ул 6 к.</t>
  </si>
  <si>
    <t>66/1</t>
  </si>
  <si>
    <t>Емва к Лыа ул 23 к.</t>
  </si>
  <si>
    <t>73/1</t>
  </si>
  <si>
    <t>Емва к Лыа ул 32 к.</t>
  </si>
  <si>
    <t>79/1</t>
  </si>
  <si>
    <t>Емва к Лыа ул 36 к.</t>
  </si>
  <si>
    <t>78/1</t>
  </si>
  <si>
    <t>Чимиавӧрӧк скп Кӧрт туй ул 12 к.</t>
  </si>
  <si>
    <t>21/9</t>
  </si>
  <si>
    <t>Чимиавӧрӧк скп Кӧрт туй ул 14 к.</t>
  </si>
  <si>
    <t>22/9</t>
  </si>
  <si>
    <t>Чимиавӧрӧк скп Кӧрт туй ул 30 к.</t>
  </si>
  <si>
    <t>27/9</t>
  </si>
  <si>
    <t>Тракт скп Вокзалдор ул 4 к.</t>
  </si>
  <si>
    <t>63</t>
  </si>
  <si>
    <t>Тракт скп Вокзалдор ул 8 к.</t>
  </si>
  <si>
    <t>Тракт скп Пом ул 4 к.</t>
  </si>
  <si>
    <t>40/5</t>
  </si>
  <si>
    <t>Тракт скп Вӧр ул 11 к.</t>
  </si>
  <si>
    <t>35/5</t>
  </si>
  <si>
    <t>Тракт скп Школадор ул 11 к.</t>
  </si>
  <si>
    <t>14/5</t>
  </si>
  <si>
    <t>Тракт скп Вокзалдор ул 2 к.</t>
  </si>
  <si>
    <t>Тракт скп Вокзалдор ул 3 к.</t>
  </si>
  <si>
    <t>Тракт скп Вокзалдор ул 5 к.</t>
  </si>
  <si>
    <t>Тракт скп Вокзалдор ул 6 к.</t>
  </si>
  <si>
    <t>Тракт скп  Киров ул 12 к.</t>
  </si>
  <si>
    <t>Тракт скп  Киров ул 14 к.</t>
  </si>
  <si>
    <t>Вожаёль скп  ВЛКСМ-лы 50 во ул 18 к.</t>
  </si>
  <si>
    <t>16/6</t>
  </si>
  <si>
    <t>Чернореченский скп Шӧр ул 31 Б к.</t>
  </si>
  <si>
    <t>10/6</t>
  </si>
  <si>
    <t>Чернореченский скп Шӧр ул 31 В к.</t>
  </si>
  <si>
    <t>9/6</t>
  </si>
  <si>
    <t>«Койгорт» МР МЮ серти ставнас:</t>
  </si>
  <si>
    <t>Кузьёль п Кӧрт туй ул 15 к.</t>
  </si>
  <si>
    <t>Кузьёль п Вӧр ул 12 к.</t>
  </si>
  <si>
    <t>Кузьёль п Вӧр ул 13 к.</t>
  </si>
  <si>
    <t>Кузьёль п Вӧр ул 14 к.</t>
  </si>
  <si>
    <t>Кузьёль п Вӧр ул 15 к.</t>
  </si>
  <si>
    <t>Сьӧдтыдор п  Хутор ул 3 к.</t>
  </si>
  <si>
    <t>Сьӧдтыдор п  Ленин ул 9 к.</t>
  </si>
  <si>
    <t>Сьӧдтыдор п Берегвыв ул 10 к.</t>
  </si>
  <si>
    <t>Нюдзпоска п Шӧр ул 42 к.</t>
  </si>
  <si>
    <t>Нюдзпоска п Берегвыв ул 29 к.</t>
  </si>
  <si>
    <t>Нюдзпоска п Берегвыв ул 32 к.</t>
  </si>
  <si>
    <t>Нюдзпоска п Шӧр ул 40 к.</t>
  </si>
  <si>
    <t>Нюдзпоска п Вӧр ул 5 к.</t>
  </si>
  <si>
    <t>Нюдзпоска п Вӧр ул 8 к.</t>
  </si>
  <si>
    <t>Зимовка п  Берегвыв ул 1 к.</t>
  </si>
  <si>
    <t>Зимовка п  Берегвыв ул 12 к.</t>
  </si>
  <si>
    <t>Зимовка п Чойвыв ул 11 к.</t>
  </si>
  <si>
    <t>Зимовка п Чойвыв ул 12 к.</t>
  </si>
  <si>
    <t>Зимовка п Чойвыв ул 17 к.</t>
  </si>
  <si>
    <t>Зимовка п Вӧр ул 3 к.</t>
  </si>
  <si>
    <t>Иванчомъя п Вӧр ул 2 к.</t>
  </si>
  <si>
    <t>Иванчомъя п Вӧр ул 6 к.</t>
  </si>
  <si>
    <t>Иванчомъя п Туйвыв ул 5 к.</t>
  </si>
  <si>
    <t>Иванчомъя п Пушкин ул  5 к.</t>
  </si>
  <si>
    <t>«Кӧрткерӧс» МР МЮ серти ставнас:</t>
  </si>
  <si>
    <t>Визябӧж п Кылӧдчан ул 5 к.</t>
  </si>
  <si>
    <t>37-10</t>
  </si>
  <si>
    <t>Визябӧж п Шӧр ул 9 А к.</t>
  </si>
  <si>
    <t>35-10</t>
  </si>
  <si>
    <t>Каляты п Кылӧдчан ул 9 к.</t>
  </si>
  <si>
    <t>12-10</t>
  </si>
  <si>
    <t>Каляты п Кылӧдчан ул 7 к.</t>
  </si>
  <si>
    <t>11-10</t>
  </si>
  <si>
    <t>Каляты п Кылӧдчан ул 10 к.</t>
  </si>
  <si>
    <t>14-10</t>
  </si>
  <si>
    <t>Каляты п  Стадиондор ул 5 к.</t>
  </si>
  <si>
    <t>04-10</t>
  </si>
  <si>
    <t>Каляты п  Стадиондор ул 6 к.</t>
  </si>
  <si>
    <t>05-10</t>
  </si>
  <si>
    <t>Каляты п  Стадиондор ул 7 к.</t>
  </si>
  <si>
    <t>06-10</t>
  </si>
  <si>
    <t>Каляты п  Стадиондор ул 8 к.</t>
  </si>
  <si>
    <t>07-10</t>
  </si>
  <si>
    <t>Каляты п  Станциядор ул 10 к.</t>
  </si>
  <si>
    <t>02-10</t>
  </si>
  <si>
    <t>Каляты п Шӧр ул 34 к.</t>
  </si>
  <si>
    <t>18-10</t>
  </si>
  <si>
    <t>Каляты п Шӧр ул 35 к.</t>
  </si>
  <si>
    <t>13-10</t>
  </si>
  <si>
    <t>Каляты п Шӧр ул 36 к.</t>
  </si>
  <si>
    <t>15-10</t>
  </si>
  <si>
    <t>Каляты п Шӧр ул 37 к.</t>
  </si>
  <si>
    <t>16-10</t>
  </si>
  <si>
    <t>Каляты п Вӧр ул 1 к.</t>
  </si>
  <si>
    <t>08-10</t>
  </si>
  <si>
    <t>Каляты п Вӧр ул 2 к.</t>
  </si>
  <si>
    <t>09-10</t>
  </si>
  <si>
    <t>Каляты п Вӧр ул 3 к.</t>
  </si>
  <si>
    <t>10-10</t>
  </si>
  <si>
    <t>Каляты п Вӧр ул 5 к.</t>
  </si>
  <si>
    <t>17-10</t>
  </si>
  <si>
    <t>Мартиты п Клубдор ул 8 к.</t>
  </si>
  <si>
    <t>03-11</t>
  </si>
  <si>
    <t>Мартиты п Клубдор ул 9 к.</t>
  </si>
  <si>
    <t>04-11</t>
  </si>
  <si>
    <t>Мартиты п Клубдор ул 10 к.</t>
  </si>
  <si>
    <t>05-11</t>
  </si>
  <si>
    <t>Мартиты п Клубдор ул 12 к.</t>
  </si>
  <si>
    <t>06-11</t>
  </si>
  <si>
    <t>Мартиты п Клубдор ул 16 к.</t>
  </si>
  <si>
    <t>07-11</t>
  </si>
  <si>
    <t>Мартиты п Клубдор ул 17 к.</t>
  </si>
  <si>
    <t>08-11</t>
  </si>
  <si>
    <t>Мартиты п Клубдор ул 19 к.</t>
  </si>
  <si>
    <t>09-11</t>
  </si>
  <si>
    <t>Мартиты п  Вӧр ул 1 к.</t>
  </si>
  <si>
    <t>18-11</t>
  </si>
  <si>
    <t>Мартиты п  Вӧр ул 3 к.</t>
  </si>
  <si>
    <t>19-11</t>
  </si>
  <si>
    <t>Мартиты п  Вӧр ул 4 к.</t>
  </si>
  <si>
    <t>20-11</t>
  </si>
  <si>
    <t>Мартиты п  Вӧр ул 5 к.</t>
  </si>
  <si>
    <t>21-11</t>
  </si>
  <si>
    <t>Мартиты п  Вӧр ул 6 к.</t>
  </si>
  <si>
    <t>22-11</t>
  </si>
  <si>
    <t>Мартиты п  Вӧр ул 7 к.</t>
  </si>
  <si>
    <t>23-11</t>
  </si>
  <si>
    <t>Мартиты п  Вӧр ул 8 к.</t>
  </si>
  <si>
    <t>24-11</t>
  </si>
  <si>
    <t>«Луздор» МР МЮ серти ставнас:</t>
  </si>
  <si>
    <t>Верхолузье с Оньмӧсьт гр Вӧр ул 1 к.</t>
  </si>
  <si>
    <t>Верхолузье с Оньмӧсьт гр Берегдор ул 4 к.</t>
  </si>
  <si>
    <t>Вуктым п  Л.Сергеев нима ул 17 к.</t>
  </si>
  <si>
    <t>Лойма с Коржинскӧй п Вӧр ул 1 к.</t>
  </si>
  <si>
    <t>Абъячой с   Ожиндор м Вӧр ул 65 к.</t>
  </si>
  <si>
    <t>Абъячой с  Интернациональнӧй ул 14 к.</t>
  </si>
  <si>
    <t>Вуктым п Шӧр ул 14 к.</t>
  </si>
  <si>
    <t>Слудка с   Якуньель п  Гараждор ул 4 к.</t>
  </si>
  <si>
    <t>Сёрнӧс с  Лӧпъювом п Лунвыв ул  5 к.</t>
  </si>
  <si>
    <t>Сёрнӧс с  Лӧпъювом п Лунвыв ул  8 к.</t>
  </si>
  <si>
    <t>Сёрнӧс с  Лӧпъювом п Асыввыв ул  2 к.</t>
  </si>
  <si>
    <t>«Сыктыв» МР МЮ серти ставнас:</t>
  </si>
  <si>
    <t>Визин с Калинин ул 2 к.</t>
  </si>
  <si>
    <t>29.12.2009</t>
  </si>
  <si>
    <t>Первомайский п Шӧр ул 30 к.</t>
  </si>
  <si>
    <t>27.07.2008</t>
  </si>
  <si>
    <t>«Сыктывдін» МР МЮ серти ставнас:</t>
  </si>
  <si>
    <t>Выльгорт с  Рабочӧй ул 16 к.</t>
  </si>
  <si>
    <t>Выльгорт с  Мичурин ул 16 к.</t>
  </si>
  <si>
    <t>Зеленеч с Берегвыв ул 1 к.</t>
  </si>
  <si>
    <t>Зеленеч с Юдор уличкост 4 к.</t>
  </si>
  <si>
    <t>Зеленеч с Юдор уличкост 6 к.</t>
  </si>
  <si>
    <t>Зеленеч с Юдор уличкост 8 к.</t>
  </si>
  <si>
    <t>Мандач п Юдор ул 1 к.</t>
  </si>
  <si>
    <t>«Мылдін» МР МЮ серти ставнас:</t>
  </si>
  <si>
    <t>Митрӧпандікост п   Школадор ул 19 к.</t>
  </si>
  <si>
    <t>Мирнӧй п Печора ул 2 к.</t>
  </si>
  <si>
    <t>Мылдін п Сӧветскӧй ул 22 к.</t>
  </si>
  <si>
    <t>Улыс Омра п Сӧветскӧй ул 49 к.</t>
  </si>
  <si>
    <t>Улыс Омра п., Бужӧд ул., 7 керка</t>
  </si>
  <si>
    <t>Улыс Омра п., Мир ул., 17 керка</t>
  </si>
  <si>
    <t>Мылдін ккп Пошта уличкост 2 к.</t>
  </si>
  <si>
    <t>Палью п., Шӧр ул., 2 керка</t>
  </si>
  <si>
    <t>Мылдін п., Захаров ул.,  27 керка</t>
  </si>
  <si>
    <t>Мылдін ккп  Транспорт ул 1 к.</t>
  </si>
  <si>
    <t>Якша п  Стрӧитчан ул 7 к.</t>
  </si>
  <si>
    <t>Мылдін ккп Ленин ул 18 к.</t>
  </si>
  <si>
    <t>Мылдін ккп Ӧзын ул 12 А к.</t>
  </si>
  <si>
    <t>Мылдін ккп Ӧзын ул 18 Б к.</t>
  </si>
  <si>
    <t>«Удора» МР МЮ серти ставнас:</t>
  </si>
  <si>
    <t>Ыджыдъяг п Тыдор ул 2 к.</t>
  </si>
  <si>
    <t>Ыджыдъяг п Тыдор ул 4 к.</t>
  </si>
  <si>
    <t>Ыджыдъяг п Тыдор ул  7 к.</t>
  </si>
  <si>
    <t>Ыджыдъяг п Тыдор ул 14 к.</t>
  </si>
  <si>
    <t>Ыджыдъяг п Юсай ул 27 к.</t>
  </si>
  <si>
    <t>10</t>
  </si>
  <si>
    <t>Ыджыдъяг п Юсай ул 28 к.</t>
  </si>
  <si>
    <t>Ыджыдъяг п Вӧр ул 2 к.</t>
  </si>
  <si>
    <t>Ыджыдъяг п Вӧр ул 6 к.</t>
  </si>
  <si>
    <t>Ыджыдъяг п Вӧр ул 9 к.</t>
  </si>
  <si>
    <t>Ыджыдъяг п Вӧр ул 11 к.</t>
  </si>
  <si>
    <t>Ыджыдъяг п Том йӧз ул 12 к.</t>
  </si>
  <si>
    <t>«Емдін» МР МЮ серти ставнас:</t>
  </si>
  <si>
    <t>Айкатыла с Шӧр ул 284 к.</t>
  </si>
  <si>
    <t>Айкатыла с  Сад ул 30 А к.</t>
  </si>
  <si>
    <t>3</t>
  </si>
  <si>
    <t>Айкатыла с Шӧр ул 110 к.</t>
  </si>
  <si>
    <t>4</t>
  </si>
  <si>
    <t>Айкатыла с  Берегвыв ул 52 к.</t>
  </si>
  <si>
    <t>Зӧвсьӧрт ккп  Стрӧитан ул 9 к.</t>
  </si>
  <si>
    <t>Зӧвсьӧрт ккп   Ветеран ул  5 к.</t>
  </si>
  <si>
    <t>Зӧвсьӧрт ккп  Стрӧитан ул 20 к.</t>
  </si>
  <si>
    <t>Зӧвсьӧрт ккп  Свердлов ул 2 к.</t>
  </si>
  <si>
    <t>Зӧвсьӧрт ккп Лермонтов ул  6 к.</t>
  </si>
  <si>
    <t>Зӧвсьӧрт ккп  Том йӧз ул 3 к.</t>
  </si>
  <si>
    <t>Зӧвсьӧрт ккп  Том йӧз ул 1 к.</t>
  </si>
  <si>
    <t>Зӧвсьӧрт ккп  Том йӧз ул 17 к.</t>
  </si>
  <si>
    <t>Зӧвсьӧрт ккп  Том йӧз ул 19 к.</t>
  </si>
  <si>
    <t>Зӧвсьӧрт ккп  Том йӧз ул 21 к.</t>
  </si>
  <si>
    <t>Зӧвсьӧрт ккп Интернациональнӧй ул 5 к.</t>
  </si>
  <si>
    <t>Микунь к Мечников ул  60 к.</t>
  </si>
  <si>
    <t>Микунь к Лыа ул 20 к.</t>
  </si>
  <si>
    <t>Микунь к Ленин ул  3 к.</t>
  </si>
  <si>
    <t>2</t>
  </si>
  <si>
    <t>Микунь к  Пионер ул 52 к.</t>
  </si>
  <si>
    <t>5</t>
  </si>
  <si>
    <t>Микунь к Путевӧй  усадьба ул., 8 к.</t>
  </si>
  <si>
    <t>8</t>
  </si>
  <si>
    <t>Микунь к Лунвыв ул 9 к.</t>
  </si>
  <si>
    <t>Микунь к Лунвыв ул  4 к.</t>
  </si>
  <si>
    <t>15</t>
  </si>
  <si>
    <t>Микунь к Ленин ул., 11 к.</t>
  </si>
  <si>
    <t>Микунь к Октябр ул 16 А к.</t>
  </si>
  <si>
    <t>Микунь к  Стрӧитчан ул 28 к.</t>
  </si>
  <si>
    <t>18</t>
  </si>
  <si>
    <t>Микунь к Лунвыв ул 11 к</t>
  </si>
  <si>
    <t>Микунь к Ленин ул 54 к</t>
  </si>
  <si>
    <t>17</t>
  </si>
  <si>
    <t>«Кулӧмдін» МР МЮ серти ставнас:</t>
  </si>
  <si>
    <t>Кулӧмдін с Ленин ул 19 к.</t>
  </si>
  <si>
    <t>Кулӧмдін с Ленин ул 21 к.</t>
  </si>
  <si>
    <t>Кулӧмдін с Шӧр ул 206 в к.</t>
  </si>
  <si>
    <t>Кулӧмдін с Кочанов ул 5 к.</t>
  </si>
  <si>
    <t>2014-2015 вояс вылӧ Коми Республика серти ставнас:</t>
  </si>
  <si>
    <t>«Сыктывкар» КК МЮ серти ставнас:</t>
  </si>
  <si>
    <t>Сыктывкар Ыджыд ул 21 к.</t>
  </si>
  <si>
    <t xml:space="preserve">20 А                               </t>
  </si>
  <si>
    <t>31.12.2016</t>
  </si>
  <si>
    <t>Сыктывкар  Киров ул 6 к.</t>
  </si>
  <si>
    <t>Сыктывкар  Киров ул 66 к.</t>
  </si>
  <si>
    <t>Сыктывкар Гӧрд Армия ул  6 к.</t>
  </si>
  <si>
    <t>Сыктывкар Маегов ул 15 к.</t>
  </si>
  <si>
    <t>Сыктывкар Тыберд ул 22 к.</t>
  </si>
  <si>
    <t>19.05.2005</t>
  </si>
  <si>
    <t>Сыктывкар Островский ул 13 к.</t>
  </si>
  <si>
    <t>Сыктывкар  Карберд уличкост 20 к.</t>
  </si>
  <si>
    <t>Сыктывкар Серов ул 39 к.</t>
  </si>
  <si>
    <t>Сыктывкар  Серов ул 43 к.</t>
  </si>
  <si>
    <t>Сыктывкар  Савин ул 48 к.</t>
  </si>
  <si>
    <t>16.11.2005</t>
  </si>
  <si>
    <t>Сыктывкар  Быковский ул 7 к.</t>
  </si>
  <si>
    <t>Сыктывкар  Быковский ул 9 к.</t>
  </si>
  <si>
    <t>Сыктывкар Карл Маркс ул 157 к.</t>
  </si>
  <si>
    <t>Сыктывкар  Пушкин ул 84 к.</t>
  </si>
  <si>
    <t>59</t>
  </si>
  <si>
    <t>Х</t>
  </si>
  <si>
    <t>Усвавом с  Ленин ул 3 к.</t>
  </si>
  <si>
    <t>Нӧвикбӧж гр. Пожӧма ул 9 к.</t>
  </si>
  <si>
    <t>Усвавом с Сельков ул 42 к.</t>
  </si>
  <si>
    <t>Усвавом с Сельков ул 36 к.</t>
  </si>
  <si>
    <t>Усвавом с Сельков ул 34 к.</t>
  </si>
  <si>
    <t>Усвавом с Сельков ул 32 к.</t>
  </si>
  <si>
    <t>Парма ккп 1 Май ул 2а к.</t>
  </si>
  <si>
    <t>Усинск к Красноярск пурысь 6 к.</t>
  </si>
  <si>
    <t>Парма ккп. Коммунистическӧй ул. 14 к.</t>
  </si>
  <si>
    <t>Парма ккп Юбилей ул 8 к.</t>
  </si>
  <si>
    <t>Парма ккп .Коммунистическӧй ул 12 к.</t>
  </si>
  <si>
    <t xml:space="preserve">Парма ккп Сӧветскӧй ул 5а </t>
  </si>
  <si>
    <t>Борӧвой ккп   Турунвиж ул  6  к.</t>
  </si>
  <si>
    <t>Борӧвӧй ккп  Спорт ул 2 к.</t>
  </si>
  <si>
    <t>47</t>
  </si>
  <si>
    <t>Воднӧй ккп   Ленин ул 10 к.</t>
  </si>
  <si>
    <t>Борӧвӧй ккп Выль ул 21 к.</t>
  </si>
  <si>
    <t>Борӧвӧй ккп  Сӧветскӧй ул 7 к.</t>
  </si>
  <si>
    <t>Борӧвӧй ккп  Сӧветскӧй ул 28 к.</t>
  </si>
  <si>
    <t>Борӧвӧй ккп Станциядор ул 3 к.</t>
  </si>
  <si>
    <t>Борӧвӧй ккп Станциядор ул 5 к.</t>
  </si>
  <si>
    <t>Борӧвой ккп Турунвиж ул 1 к.</t>
  </si>
  <si>
    <t>Борӧвой ккп   Турунвиж ул 2 к.</t>
  </si>
  <si>
    <t>Борӧвой ккп   Турунвиж ул 3 к.</t>
  </si>
  <si>
    <t>53</t>
  </si>
  <si>
    <t>Борӧвой ккп   Школадор ул  4 к.</t>
  </si>
  <si>
    <t>55</t>
  </si>
  <si>
    <t>Борӧвӧй ккп  Школадор ул 23 к.</t>
  </si>
  <si>
    <t>78</t>
  </si>
  <si>
    <t>Борӧвӧй ккп  Юбилей ул 1 к.</t>
  </si>
  <si>
    <t>48</t>
  </si>
  <si>
    <t>Ухта к., Кремс ул., 11 а к.</t>
  </si>
  <si>
    <t>119-04/10 МВК</t>
  </si>
  <si>
    <t>Ухта к.,  Оплеснин ул., 8 к.</t>
  </si>
  <si>
    <t>Ухта к.,  Губкин ул., 10  к.</t>
  </si>
  <si>
    <t>Ухта к.,  Губкин ул., 12 к.</t>
  </si>
  <si>
    <t>Ухта к.,  Губкин ул., 18 к.</t>
  </si>
  <si>
    <t>Ухта к.,  Губкин ул., 22 к.</t>
  </si>
  <si>
    <t>Ухта к.,  Первомай ул., 19 к.</t>
  </si>
  <si>
    <t>Ухта к.,  Первомай ул., 30 к.</t>
  </si>
  <si>
    <t>Емва к., Октябр ул., 28 керка</t>
  </si>
  <si>
    <t>Емва к.,  Дзержинский ул., 122 керка</t>
  </si>
  <si>
    <t>Емва к., Лыска ул., 18 керка</t>
  </si>
  <si>
    <t>47/1</t>
  </si>
  <si>
    <t>Емва к., Лыска ул., 19 керка</t>
  </si>
  <si>
    <t>Емва к.,  Москва ул. 5 керка</t>
  </si>
  <si>
    <t>115/1</t>
  </si>
  <si>
    <t>Емва к., Вымь ул., 18 керка</t>
  </si>
  <si>
    <t>112/1</t>
  </si>
  <si>
    <t>Емва к., Октябрлы 60 во ул., 4 керка</t>
  </si>
  <si>
    <t>49/1</t>
  </si>
  <si>
    <t>Емва к., Октябрлы 60 во ул., 12 керка</t>
  </si>
  <si>
    <t>54/1</t>
  </si>
  <si>
    <t>Емва к., Октябрлы 60 во ул., 16 керка</t>
  </si>
  <si>
    <t>56/1</t>
  </si>
  <si>
    <t>Емва к., Лыа уличкост, 1 керка</t>
  </si>
  <si>
    <t>80/1</t>
  </si>
  <si>
    <t>Емва к., Лыа ул., 2 керка</t>
  </si>
  <si>
    <t>63/1</t>
  </si>
  <si>
    <t>Емва к., Лыа ул., 24 керка</t>
  </si>
  <si>
    <t>74/1</t>
  </si>
  <si>
    <t>Емва к., Лыа ул., 34 керка</t>
  </si>
  <si>
    <t>77/1</t>
  </si>
  <si>
    <t>Вожаёль п., Юбилей ул., 14 керка</t>
  </si>
  <si>
    <t>7/6</t>
  </si>
  <si>
    <t>Вожаёль п., Юбилей ул., 17 керка</t>
  </si>
  <si>
    <t>Чимиавӧрӧк п., Войвыв ул., 6 керка</t>
  </si>
  <si>
    <t>5/9</t>
  </si>
  <si>
    <t>Чимиавӧрӧк п., Войвыв ул., 8 керка</t>
  </si>
  <si>
    <t>6/9</t>
  </si>
  <si>
    <t>Чимиавӧрӧк п., Свердлов ул., 2 керка</t>
  </si>
  <si>
    <t>11/9</t>
  </si>
  <si>
    <t>Чимиавӧрӧк п., Свердлов ул., 4 керка</t>
  </si>
  <si>
    <t>13/9</t>
  </si>
  <si>
    <t>Чимиавӧрӧк п., Кӧрт туй ул., 6 керка</t>
  </si>
  <si>
    <t>18/9</t>
  </si>
  <si>
    <t>Чимиавӧрӧк п., Кӧрт туй ул., 20 керка</t>
  </si>
  <si>
    <t>25/9</t>
  </si>
  <si>
    <t>Чимиавӧрӧк п., Шевченко ул., 8 керка</t>
  </si>
  <si>
    <t>8/9</t>
  </si>
  <si>
    <t>Мещура п., Коммунистическӧй ул., 15 керка</t>
  </si>
  <si>
    <t>7/7</t>
  </si>
  <si>
    <t>Мещура п., Коммунистическӧй ул., 29 керка</t>
  </si>
  <si>
    <t>4/7</t>
  </si>
  <si>
    <t>Иванчомъя п Шӧр ул 4  к. кор А</t>
  </si>
  <si>
    <t>Иванчомъя п Шӧр ул 6  к. кор А</t>
  </si>
  <si>
    <t>Иванчомъя п Шӧр ул 9 к.</t>
  </si>
  <si>
    <t>Иванчомъя п Шӧр ул 14 к.</t>
  </si>
  <si>
    <t>Иванчомъя п Шӧр ул 13 к.</t>
  </si>
  <si>
    <t>Иванчомъя п  Берегвыв ул 4 к.</t>
  </si>
  <si>
    <t>Иванчомъя п Берегвыв ул 11 к.</t>
  </si>
  <si>
    <t>Иванчомъя п Туйвыв ул 4 к.</t>
  </si>
  <si>
    <t>Кажым п  Киров ул 49 к.</t>
  </si>
  <si>
    <t>Кажым п  Киров ул 57 к.</t>
  </si>
  <si>
    <t>Кажым п  Киров ул 59 к.</t>
  </si>
  <si>
    <t>Кажым п  Октябр ул 19 к.</t>
  </si>
  <si>
    <t>Кажым п  Октябр ул 21 к.</t>
  </si>
  <si>
    <t>Подз п  Гагарин ул 27 к.</t>
  </si>
  <si>
    <t>Подз п Сад ул 20 к.</t>
  </si>
  <si>
    <t>Подз п  Сад ул 30 к.</t>
  </si>
  <si>
    <t>Подз п Вӧр ул 14 к.</t>
  </si>
  <si>
    <t>Подз п Вӧр ул 20 к.</t>
  </si>
  <si>
    <t>Подз п Вӧр ул 21 к.</t>
  </si>
  <si>
    <t>Шойнаты с., Механизаторъяс уличкост, 22 к.</t>
  </si>
  <si>
    <t>18.09.2009</t>
  </si>
  <si>
    <t>Шойнаты с., Том йӧз ул., 1 к.</t>
  </si>
  <si>
    <t>Лӧкчимдін п.,  Вӧр ул., 8 к.</t>
  </si>
  <si>
    <t>Лӧкчимдін п., Вӧр ул., 7 к.</t>
  </si>
  <si>
    <t>Лӧкчимдін п., Вӧр ул., 6 к.</t>
  </si>
  <si>
    <t>Лӧкчимдін п., Вӧр ул., 5 к.</t>
  </si>
  <si>
    <t>Лӧкчимдін п., Вӧр ул., 4 к.</t>
  </si>
  <si>
    <t>Лӧкчимдін п., Вӧр ул., 3 к.</t>
  </si>
  <si>
    <t>Лӧкчимдін п., Вӧр ул., 2 к.</t>
  </si>
  <si>
    <t>Лӧкчимдін п.,  Вӧр ул., 1 к.</t>
  </si>
  <si>
    <t>03-10</t>
  </si>
  <si>
    <t>Каляты п., Вӧр ул., 10 к.</t>
  </si>
  <si>
    <t>19-10</t>
  </si>
  <si>
    <t>Каляты п., Вӧр ул., 12 к.</t>
  </si>
  <si>
    <t>20-10</t>
  </si>
  <si>
    <t>Каляты п., Вӧр ул., 16 к.</t>
  </si>
  <si>
    <t>21-10</t>
  </si>
  <si>
    <t>Каляты п., Вӧр ул., 18 к.</t>
  </si>
  <si>
    <t>22-10</t>
  </si>
  <si>
    <t>Каляты п., Вӧр ул., 26 к.</t>
  </si>
  <si>
    <t>23-10</t>
  </si>
  <si>
    <t>Каляты п.,  Станциядор ул., 11 к.</t>
  </si>
  <si>
    <t>24-10</t>
  </si>
  <si>
    <t>Каляты п.,  Станциядор ул., 13 к.</t>
  </si>
  <si>
    <t>25-10</t>
  </si>
  <si>
    <t>Каляты п.,  Станциядор ул., 16 к.</t>
  </si>
  <si>
    <t>26-10</t>
  </si>
  <si>
    <t>Каляты п.,  Станциядор ул., 12 к.</t>
  </si>
  <si>
    <t>27-10</t>
  </si>
  <si>
    <t>Каляты п., Шӧр ул., 26 к.</t>
  </si>
  <si>
    <t>28-10</t>
  </si>
  <si>
    <t>Каляты п., Тракт ул., 20 к.</t>
  </si>
  <si>
    <t>29-10</t>
  </si>
  <si>
    <t>Каляты п., Тракт ул., 15 к.</t>
  </si>
  <si>
    <t>30-10</t>
  </si>
  <si>
    <t>Каляты п., Кӧрт туй ул., 2 к.</t>
  </si>
  <si>
    <t>31-10</t>
  </si>
  <si>
    <t>Каляты п., Кӧрт туй ул., 4 к.</t>
  </si>
  <si>
    <t>32-10</t>
  </si>
  <si>
    <t>Каляты п., Сӧветскӧй ул., 13 к.</t>
  </si>
  <si>
    <t>33-10</t>
  </si>
  <si>
    <t>Каляты п., Сӧветскӧй ул., 31 к.</t>
  </si>
  <si>
    <t>34-10</t>
  </si>
  <si>
    <t>Каляты п., Сӧветскӧй ул., 34 к.</t>
  </si>
  <si>
    <t>Каляты п., Сӧветскӧй ул., 38 к.</t>
  </si>
  <si>
    <t>36-10</t>
  </si>
  <si>
    <t>Каляты п., Сӧветскӧй ул., 36 к.</t>
  </si>
  <si>
    <t>Каляты п., Шӧр ул., 14 к.</t>
  </si>
  <si>
    <t>38-10</t>
  </si>
  <si>
    <t>Каляты п., Сӧветскӧй ул., 3 к.</t>
  </si>
  <si>
    <t>10-11</t>
  </si>
  <si>
    <t>Каляты п., Сӧветскӧй ул., 27 к.</t>
  </si>
  <si>
    <t>02-11</t>
  </si>
  <si>
    <t>Мутница с., Гуляшор с.к.п., Совхоз ул., 15 к.</t>
  </si>
  <si>
    <t>Мутница с., Гуляшор с.к.п., Совхоз ул., 13 к.</t>
  </si>
  <si>
    <t>Мутница с., Гуляшор с.к.п., Совхоз ул., 11 к.</t>
  </si>
  <si>
    <t>Ношуль с., Чекша п., Гараж ул., 15 к.</t>
  </si>
  <si>
    <t>Верхолузье с., Ӧньмӧсьт гр.,  Победа ул., 3 к.</t>
  </si>
  <si>
    <t>Вуктым с.к.п., Шӧр ул., 16 к.</t>
  </si>
  <si>
    <t>Летка с., Сӧветскӧй ул., 77 к.</t>
  </si>
  <si>
    <t>Ношуль с., Сӧветскӧй ул., 6 к.</t>
  </si>
  <si>
    <t>Верхолузье с., Ӧньмӧсьт гр.,  Школадор ул., 4 к.</t>
  </si>
  <si>
    <t>Слудка с., Якуньель с.к.п., Лунвыв ул., 10 к.</t>
  </si>
  <si>
    <t>Слудка с., Якуньель с.к.п.,  Первомай ул., 4 к.</t>
  </si>
  <si>
    <t>Слудка с., Якуньель с.к.п., Школадор ул., 15 к.</t>
  </si>
  <si>
    <t>Слудка с., Якуньель с.к.п., Вӧр ул.. 3 к.</t>
  </si>
  <si>
    <t>Слудка с., Якуньель с.к.п., Школадор ул., 20 к.</t>
  </si>
  <si>
    <t>Межадор с 140 к.</t>
  </si>
  <si>
    <t>Бӧртӧм п Мир ул 8 к.</t>
  </si>
  <si>
    <t>Нювчим п  Ленин ул 15 к.</t>
  </si>
  <si>
    <t>Яснӧг п  Стрӧитчан ул 3  к.</t>
  </si>
  <si>
    <t>Выльгорт с Рабочӧй ул 4 к.</t>
  </si>
  <si>
    <t>Паджга с Гарьинскӧй п Берегвыв ул 5 к.</t>
  </si>
  <si>
    <t>Паджга с Гарьинскӧй п Берегвыв ул 7 к.</t>
  </si>
  <si>
    <t>Паджга с Гарьинскӧй п Берегвыв ул 21 к.</t>
  </si>
  <si>
    <t>Паджга с Гарьинскӧй п Берегвыв ул 23 к.</t>
  </si>
  <si>
    <t>Выльгорт с Д.Каликова ул  200 к.</t>
  </si>
  <si>
    <t>Ыб с Вичкодор 7 к.</t>
  </si>
  <si>
    <t>Улыс Омра п., Школадор ул., 24 керка</t>
  </si>
  <si>
    <t xml:space="preserve"> 28.11.2008</t>
  </si>
  <si>
    <t>Улыс Омра п., Школадор ул., 2 керка</t>
  </si>
  <si>
    <t xml:space="preserve"> 02.12.2008</t>
  </si>
  <si>
    <t>Белӧй Бор п.,  Стрельников ул., 10 керка</t>
  </si>
  <si>
    <t>Улыс Омра п., Мир ул., 15 керка</t>
  </si>
  <si>
    <t>Бадьёль п., Берегвыв ул., 3 керка</t>
  </si>
  <si>
    <t xml:space="preserve">Бадьель п., Транспорт ул., 14 </t>
  </si>
  <si>
    <t>Улыс Омра п., Чойвыв ул., 5 керка</t>
  </si>
  <si>
    <t>Улыс Омра п., Сӧветскӧй ул., 10 керка</t>
  </si>
  <si>
    <t>Улыс Омра п., Сӧветскӧй ул., 33 керка</t>
  </si>
  <si>
    <t>Улыс Омра п., Сойвинскӧй ул., 1 керка</t>
  </si>
  <si>
    <t>Мылдін ккп Ӧзын ул 12 к.</t>
  </si>
  <si>
    <t>Улыс Омра п., Сӧветскӧй ул., 7 а керка</t>
  </si>
  <si>
    <t>Улыс Омра п., Лермонтов ул., 5 а керка</t>
  </si>
  <si>
    <t>Улыс Омра п., Чойвыв ул., 7 керка</t>
  </si>
  <si>
    <t xml:space="preserve"> 09.04.2009 </t>
  </si>
  <si>
    <t>Бадьёль п., Школадор ул., 5 керка</t>
  </si>
  <si>
    <t xml:space="preserve"> 03.12.2008</t>
  </si>
  <si>
    <t>Улыс Омра п., Лермонтов ул., 15 керка</t>
  </si>
  <si>
    <t xml:space="preserve"> 03.06.2009</t>
  </si>
  <si>
    <t>Улыс Омра п., Сӧветскӧй ул., 39 керка</t>
  </si>
  <si>
    <t>Улыс Омра п  Лермонтов ул  15 к.</t>
  </si>
  <si>
    <t>Ыджыдъяг п. Тыдор ул. 5 к.</t>
  </si>
  <si>
    <t xml:space="preserve"> 3 № </t>
  </si>
  <si>
    <t>Ыджыдъяг п. Юсай ул. 9 к.</t>
  </si>
  <si>
    <t xml:space="preserve"> 9 №</t>
  </si>
  <si>
    <t>Ыджыдъяг п. Вӧр ул. 17 к.</t>
  </si>
  <si>
    <t xml:space="preserve"> 18 №</t>
  </si>
  <si>
    <t>Ыджыдъяг п. Тыдор ул. 6 а к.</t>
  </si>
  <si>
    <t xml:space="preserve"> 4 №</t>
  </si>
  <si>
    <t>Ыджыдъяг п. Юсай ул. 30 к.</t>
  </si>
  <si>
    <t xml:space="preserve">  12 №</t>
  </si>
  <si>
    <t>Кослан с Нтрофимова ул. 12 к</t>
  </si>
  <si>
    <t xml:space="preserve"> 20 № </t>
  </si>
  <si>
    <t>Кослан с. Стрӧитчысь ул. 12 к.</t>
  </si>
  <si>
    <t xml:space="preserve"> 21 № </t>
  </si>
  <si>
    <t>Солнечнӧй п Вӧр ул 16 к.</t>
  </si>
  <si>
    <t xml:space="preserve">4 № </t>
  </si>
  <si>
    <t>Солнечнӧй п Вӧр ул 18 к.</t>
  </si>
  <si>
    <t xml:space="preserve"> 5 №</t>
  </si>
  <si>
    <t>Солнечнӧй п  Вӧр ул 2 к.</t>
  </si>
  <si>
    <t xml:space="preserve"> 2  №</t>
  </si>
  <si>
    <t>Солнечнӧй п  Парма ул 38 к.</t>
  </si>
  <si>
    <t xml:space="preserve"> 13  №</t>
  </si>
  <si>
    <t>Солнечнӧй п  Парма ул 36 к.</t>
  </si>
  <si>
    <t>Микунь к, Удж резервъяс ул. 32 А к.</t>
  </si>
  <si>
    <t>Микунь к, Ленин ул 4 к.</t>
  </si>
  <si>
    <t>Зӧвсьӧрт  ккп., Стрӧитчан ул 21</t>
  </si>
  <si>
    <t>11.10. 2006 во</t>
  </si>
  <si>
    <t>-</t>
  </si>
  <si>
    <t>Зӧвсьӧрт  ккп., Клубдор ул., 19</t>
  </si>
  <si>
    <t>11.10.2006 во</t>
  </si>
  <si>
    <t>Зӧвсьӧрт  ккп., Энгельс ул. 4 к.</t>
  </si>
  <si>
    <t xml:space="preserve">Зӧвсьӧрт  ккп.,  Стрӧитчан ул. 2 </t>
  </si>
  <si>
    <t>Зӧвсьӧрт  ккп., Стрӧитчан ул. 3</t>
  </si>
  <si>
    <t>Зӧвсьӧрт  ккп.,  К. Маркс ул. 2.</t>
  </si>
  <si>
    <t xml:space="preserve">Зӧвсьӧрт  ккп., Мир ул. 14 </t>
  </si>
  <si>
    <t>Зӧвсьӧрт  ккп., Октябр ул. 11</t>
  </si>
  <si>
    <t xml:space="preserve">Зӧвсьӧрт  ккп., Октябр ул. 12 </t>
  </si>
  <si>
    <t xml:space="preserve">Зӧвсьӧрт ккп., Удж ул. 4 </t>
  </si>
  <si>
    <t xml:space="preserve">Зӧвсьӧрт ккп., Удж ул. 10 </t>
  </si>
  <si>
    <t xml:space="preserve">Зӧвсьӧрт ккп.,  Ветеран ул. 1 </t>
  </si>
  <si>
    <t>Зӧвсьӧрт ккп.,  Первомай ул. 11</t>
  </si>
  <si>
    <t>Зӧвсьӧрт ккп.,  Первомай ул. 16</t>
  </si>
  <si>
    <t>Зӧвсьӧрт ккп.,  Первомай ул. 18</t>
  </si>
  <si>
    <t>Емдін с, Совхоз ул 2 к.</t>
  </si>
  <si>
    <t>Зӧвсьӧрт  ккп., Макаров ул. 4</t>
  </si>
  <si>
    <t>24.12 2008 во</t>
  </si>
  <si>
    <t xml:space="preserve">Зӧвсьӧрт  ккп., Макаров ул. 9 </t>
  </si>
  <si>
    <t>24.12. 2008 во</t>
  </si>
  <si>
    <t xml:space="preserve">Зӧвсьӧрт  ккп., Макаров ул. 12 </t>
  </si>
  <si>
    <t xml:space="preserve">Зӧвсьӧрт  ккп., Вӧр ул. 1 </t>
  </si>
  <si>
    <t xml:space="preserve">Зӧвсьӧрт  ккп., Вӧр ул. 5 </t>
  </si>
  <si>
    <t xml:space="preserve">Зӧвсьӧрт  ккп.,  Первомай ул. 5 </t>
  </si>
  <si>
    <t>24.12.2008 во</t>
  </si>
  <si>
    <t xml:space="preserve">Зӧвсьӧрт  ккп., Первомай ул. 6 </t>
  </si>
  <si>
    <t>2015-2016 воясӧ Коми Республика серти ставнас:</t>
  </si>
  <si>
    <t>Сыктывкар  Бабушкин ул  1 А к.</t>
  </si>
  <si>
    <t>21.06.2005</t>
  </si>
  <si>
    <t>30.08.2017</t>
  </si>
  <si>
    <t>Сыктывкар Домна Каликова ул 44 к.</t>
  </si>
  <si>
    <t>Сыктывкар Интернациональнӧй ул 164 к.</t>
  </si>
  <si>
    <t>Парма ккп  1 Мая ул.  5 к.</t>
  </si>
  <si>
    <t>Парма ккп Коммунистическӧй ул. 10 к.</t>
  </si>
  <si>
    <t>Парма ккп Коммунистическӧй ул. 11 к.</t>
  </si>
  <si>
    <t>Парма ккп Сӧветскӧй ул. 5 к.</t>
  </si>
  <si>
    <t>Парма ккп  Юбилей ул. 6 к.</t>
  </si>
  <si>
    <t>Парма ккп  Магистральнӧй ул. 1 к.</t>
  </si>
  <si>
    <t>Ухта к.,  Первомай ул., 21 к.</t>
  </si>
  <si>
    <t>Ухта к.,  Первомай ул., 28 к.</t>
  </si>
  <si>
    <t>Ухта к.,  Первомай ул.. 32 к.</t>
  </si>
  <si>
    <t>Ухта к..  Севастополь ул., 3 к.</t>
  </si>
  <si>
    <t>Емва к., Дзержинский ул., 111 керка</t>
  </si>
  <si>
    <t>17/1</t>
  </si>
  <si>
    <t>Емва к., Вермӧмлы 30 во ул., 21 керка</t>
  </si>
  <si>
    <t>26/1</t>
  </si>
  <si>
    <t>Емва к., Туйвыв ул., 12 керка</t>
  </si>
  <si>
    <t>86/1</t>
  </si>
  <si>
    <t>Емва к., Калинин ул., 19 керка</t>
  </si>
  <si>
    <t>Синдор ккп., Дзержинский ул., 6 керка</t>
  </si>
  <si>
    <t>25/2</t>
  </si>
  <si>
    <t>Синдор ккп., Дзержинский ул., 8 керка</t>
  </si>
  <si>
    <t>24/2</t>
  </si>
  <si>
    <t>Тракт п., Кӧрт туй ул., 13 керка</t>
  </si>
  <si>
    <t>Ком п Шӧр ул 16 к.</t>
  </si>
  <si>
    <t>Воктым п Берегдор ул 1 к.</t>
  </si>
  <si>
    <t>Воктым п Берегдор ул 5 к.</t>
  </si>
  <si>
    <t>Воктым п Берегдор ул 11 к.</t>
  </si>
  <si>
    <t>Воктым п Вылыс ул 1 к.</t>
  </si>
  <si>
    <t>Воктым п Шӧр ул 1 к.</t>
  </si>
  <si>
    <t>Иванчомъя п  Туйвыв ул 7 к.</t>
  </si>
  <si>
    <t>Иванчомъя п Берегвыв ул 2 к.</t>
  </si>
  <si>
    <t>Каляты п., Советскӧй ул., 37 к.</t>
  </si>
  <si>
    <t>Каляты п., Советскӧй ул., 42 к.</t>
  </si>
  <si>
    <t>Каляты п., Шӧр ул., 18 к.</t>
  </si>
  <si>
    <t>01-11</t>
  </si>
  <si>
    <t>Каляты п., Шӧр ул., д. 22 к.</t>
  </si>
  <si>
    <t>Каляты п., Станциядор ул., 14 к.</t>
  </si>
  <si>
    <t>Каляты п., Кӧрт туй ул., 5 к.</t>
  </si>
  <si>
    <t>Каляты п., Кӧрт туй ул., 7 к.</t>
  </si>
  <si>
    <t>Каляты п., Кӧрт туй ул., 9 к.</t>
  </si>
  <si>
    <t>Пӧдтыбок п., Выль ул., 8 к.</t>
  </si>
  <si>
    <t>Мартиты п., Овмӧдчысьяс ул., 1 к.</t>
  </si>
  <si>
    <t>Мартиты п., Овмӧдчысьяс ул., 4 к.</t>
  </si>
  <si>
    <t>Мартиты п., Ленинград ул., 1 к.</t>
  </si>
  <si>
    <t>Мартиты п., Ленинград ул., 3 к.</t>
  </si>
  <si>
    <t>11-11</t>
  </si>
  <si>
    <t>Мартиты п., Ленинград ул., 5 к.</t>
  </si>
  <si>
    <t>12-11</t>
  </si>
  <si>
    <t>Мартиты п., Ленинград ул., 8 к.</t>
  </si>
  <si>
    <t>13-11</t>
  </si>
  <si>
    <t>Мартиты п., Ленинград ул., 11 к.</t>
  </si>
  <si>
    <t>14-11</t>
  </si>
  <si>
    <t>Мартиты п., Ленинград ул., 12 к.</t>
  </si>
  <si>
    <t>15-11</t>
  </si>
  <si>
    <t>Мартиты п., Ленинград ул., 15 к.</t>
  </si>
  <si>
    <t>16-11</t>
  </si>
  <si>
    <t>Мартиты п., Ленинград ул., 17 к.</t>
  </si>
  <si>
    <t>17-11</t>
  </si>
  <si>
    <t>Кӧрткерӧс с., Москва ул., 27 к.</t>
  </si>
  <si>
    <t>Первомайский п Первомай ул 16 к.</t>
  </si>
  <si>
    <t>9</t>
  </si>
  <si>
    <t>Заозерье п  Депо ул  4 к.</t>
  </si>
  <si>
    <t>11</t>
  </si>
  <si>
    <t>Выльгорт с Рабочӧй ул 17 к.</t>
  </si>
  <si>
    <t>Мылдін ккп., Ӧзын ул., 12 Б керка</t>
  </si>
  <si>
    <t xml:space="preserve"> 26.01.2010</t>
  </si>
  <si>
    <t>Мирнӧй п.,  Шӧр ул., 3 керка</t>
  </si>
  <si>
    <t xml:space="preserve"> 27.05.2010 </t>
  </si>
  <si>
    <t>Митрӧпандікост п., Шӧр ул., 22 керка</t>
  </si>
  <si>
    <t>Митрӧпандікост п., Шӧр ул., 34 керка</t>
  </si>
  <si>
    <t>Мылдін ккп.,  Вавыв ул., 5 керка</t>
  </si>
  <si>
    <t xml:space="preserve"> 29.04.2011 </t>
  </si>
  <si>
    <t>Мылдін ккп.,  Вавыв ул., 4 керка</t>
  </si>
  <si>
    <t xml:space="preserve"> 34.04.2010 </t>
  </si>
  <si>
    <t>Палью п., Шӧр ул., 3 керка</t>
  </si>
  <si>
    <t>Палью п., Сӧветскӧй ул.,1 керка</t>
  </si>
  <si>
    <t>Солнечнӧй п Парма ул 52 к.</t>
  </si>
  <si>
    <t xml:space="preserve">18 № </t>
  </si>
  <si>
    <t>Солнечнӧй п Парма ул 34 к.</t>
  </si>
  <si>
    <t xml:space="preserve"> 11 №</t>
  </si>
  <si>
    <t>Солнечнӧй п Парма ул 30 к.</t>
  </si>
  <si>
    <t xml:space="preserve"> 10 №</t>
  </si>
  <si>
    <t>Солнечнӧй п Вӧр ул 29 к.</t>
  </si>
  <si>
    <t>8 №</t>
  </si>
  <si>
    <t>Солнечнӧй п Парма ул 28 к.</t>
  </si>
  <si>
    <t xml:space="preserve">9 № </t>
  </si>
  <si>
    <t>Солнечнӧй п Вӧр ул 20 к.</t>
  </si>
  <si>
    <t xml:space="preserve">6 № </t>
  </si>
  <si>
    <t>Солнечнӧй п Парма ул 50 к.</t>
  </si>
  <si>
    <t xml:space="preserve"> 17 №</t>
  </si>
  <si>
    <t>Зӧвсьӧрт ккп., Свердлов ул. 8</t>
  </si>
  <si>
    <t>24.12.2008г.</t>
  </si>
  <si>
    <t xml:space="preserve">Зӧвсьӧрт ккп., Пионер ул., 19 </t>
  </si>
  <si>
    <t>24.12. 2008г.</t>
  </si>
  <si>
    <t xml:space="preserve">Зӧвсьӧрт ккп., Стрӧитчан ул. 10 </t>
  </si>
  <si>
    <t>Зӧвсьӧрт ккп., Стрӧитчан ул. 12</t>
  </si>
  <si>
    <t xml:space="preserve">Зӧвсьӧрт ккп., Стрӧитчан ул. 14 </t>
  </si>
  <si>
    <t>Зӧвсьӧрт ккп., Октябр ул. 14</t>
  </si>
  <si>
    <t>Зӧвсьӧрт ккп., Лермонтов ул. 3</t>
  </si>
  <si>
    <t>Зӧвсьӧрт ккп., Интернациональнӧй ул. 3</t>
  </si>
  <si>
    <t>Зӧвсьӧрт ккп., Интернациональнӧй ул. 7</t>
  </si>
  <si>
    <t>Зӧвсьӧрт  ккп., Первомай ул. 12</t>
  </si>
  <si>
    <t>Зӧвсьӧрт  ккп., Первомай ул. 13</t>
  </si>
  <si>
    <t>Зӧвсьӧрт  ккп., Первомай ул. 14</t>
  </si>
  <si>
    <t>Зӧвсьӧрт  ккп., Первомай ул. 30</t>
  </si>
  <si>
    <t xml:space="preserve">Зӧвсьӧрт  ккп., Макаров ул. 2 </t>
  </si>
  <si>
    <t>Зӧвсьӧрт  ккп., Кӧрт туй ул. 2</t>
  </si>
  <si>
    <t>Зӧвсьӧрт  ккп., Кӧрт туй ул. 3</t>
  </si>
  <si>
    <t>2016-2017 вояс вылӧ Коми Республика серти ставнас:</t>
  </si>
  <si>
    <t>Сыктывкар Интернациональнӧй ул 121 к.</t>
  </si>
  <si>
    <t>20.08.2017</t>
  </si>
  <si>
    <t>Сыктывкар Карл Маркс ул 223 к.</t>
  </si>
  <si>
    <t>Усинск к. Комсомольскӧй ул. 12 к.</t>
  </si>
  <si>
    <t>Парма ккп Магистральнӧй ул. 3 к.</t>
  </si>
  <si>
    <t>Борӧвой ккп  Школадор ул 22 к.</t>
  </si>
  <si>
    <t>77</t>
  </si>
  <si>
    <t>Ухта к., Кремс ул., 13 к.</t>
  </si>
  <si>
    <t>Ухта к., Оплеснин ул., 9 к.</t>
  </si>
  <si>
    <t>Ухта к., Первомай ул., 33а к.</t>
  </si>
  <si>
    <t>Вожаёль п., Юбилей ул., 8 керка</t>
  </si>
  <si>
    <t>2/6</t>
  </si>
  <si>
    <t>Чернореченский п., Гагарин ул., 29 керка</t>
  </si>
  <si>
    <t>Чернореченский п., Никульцев ул., 1 керка</t>
  </si>
  <si>
    <t>18/6</t>
  </si>
  <si>
    <t>Чимиавӧрӧк п., Кӧрт туй ул., 16 керка</t>
  </si>
  <si>
    <t>23/9</t>
  </si>
  <si>
    <t>Чимиавӧрӧк п., Свердлов ул., 3 керка</t>
  </si>
  <si>
    <t>12/9</t>
  </si>
  <si>
    <t>Койдін п Кӧрт туй ул 34 к.</t>
  </si>
  <si>
    <t>Вежъю п Первомай ул 7 к.</t>
  </si>
  <si>
    <t>Ком п Шӧр ул 1 к.</t>
  </si>
  <si>
    <t>Кажым п Койгорт ул 27 к.</t>
  </si>
  <si>
    <t>Шойнаты с., Советскӧй ул., 14а к.</t>
  </si>
  <si>
    <t>11.12.2011</t>
  </si>
  <si>
    <t>Нам п., Житомирскӧй ул., 2 к.</t>
  </si>
  <si>
    <t>Нам п., Коммунистическӧй ул., 11 к.</t>
  </si>
  <si>
    <t>Нам п., Вӧр ул, 4 к.</t>
  </si>
  <si>
    <t>Нам п., Школадор ул., 23а к.</t>
  </si>
  <si>
    <t>Нам п., Школадор ул., 23б к.</t>
  </si>
  <si>
    <t>Куниб с 118 к.</t>
  </si>
  <si>
    <t>10-Б</t>
  </si>
  <si>
    <t>Выльгорт с Рабочӧй ул 10 к.</t>
  </si>
  <si>
    <t>Мирнӧй п., Шӧр ул., 3 керка</t>
  </si>
  <si>
    <t>Приуральскӧй п., Сӧветскӧй ул., 11 керка</t>
  </si>
  <si>
    <t xml:space="preserve"> 08.07.2011</t>
  </si>
  <si>
    <t>Мылдін ккп., Ӧзын ул., 14 керка</t>
  </si>
  <si>
    <t xml:space="preserve"> 06.05.2011</t>
  </si>
  <si>
    <t>Ылыдздін с., Шӧр ул., 183 керка</t>
  </si>
  <si>
    <t xml:space="preserve"> 13.04.2011</t>
  </si>
  <si>
    <t>Солнечнӧй п Парма ул 46 к.</t>
  </si>
  <si>
    <t xml:space="preserve">  16 №</t>
  </si>
  <si>
    <t>Солнечнӧй п Парма ул 44 к.</t>
  </si>
  <si>
    <t xml:space="preserve">  15 № </t>
  </si>
  <si>
    <t>Солнечнӧй п Вӧр ул 6 к.</t>
  </si>
  <si>
    <t xml:space="preserve"> 1  №</t>
  </si>
  <si>
    <t>Солнечнӧй п Вӧр ул 22 к.</t>
  </si>
  <si>
    <t xml:space="preserve">  7 №</t>
  </si>
  <si>
    <t>Солнечнӧй п Парма ул 40 к.</t>
  </si>
  <si>
    <t xml:space="preserve"> 14 № </t>
  </si>
  <si>
    <t>Зӧвсьӧрт ккп., Вӧр ул. 2</t>
  </si>
  <si>
    <t>Зӧвсьӧрт  ккп., Вӧр ул. 3</t>
  </si>
  <si>
    <t>Зӧвсьӧрт ккп., Вӧр ул. 6</t>
  </si>
  <si>
    <t>Зӧвсьӧрт ккп., Вӧр ул. 7</t>
  </si>
  <si>
    <t>Зӧвсьӧрт ккп., Вӧр ул. 8</t>
  </si>
  <si>
    <t>Зӧвсьӧрт ккп., Кӧрт туй ул. 4</t>
  </si>
  <si>
    <t>Зӧвсьӧрт ккп., Кӧрт туй ул. 5</t>
  </si>
  <si>
    <t>Зӧвсьӧрт ккп., Кӧрт туй ул. 8</t>
  </si>
  <si>
    <t>Зӧвсьӧрт ккп., Кӧрт туй ул. 9</t>
  </si>
  <si>
    <t>2017 воӧ Коми Республика серти ставнас:</t>
  </si>
  <si>
    <t>Сыктывкар Дырнӧс м 84 к.</t>
  </si>
  <si>
    <t>09.12.2011</t>
  </si>
  <si>
    <t>Сыктывкар  Краснӧй  Гӧра мкр  18 к.</t>
  </si>
  <si>
    <t>91</t>
  </si>
  <si>
    <t>05.12.2011</t>
  </si>
  <si>
    <t>Сыктывкар Сад ул 34 к.</t>
  </si>
  <si>
    <t>207</t>
  </si>
  <si>
    <t>14.10.2011</t>
  </si>
  <si>
    <t>Ухта к., Губкин ул., 8 к.</t>
  </si>
  <si>
    <t>Ухта к., Первомай ул., 25 к.</t>
  </si>
  <si>
    <t>Ухта к., Семяшкин ул., 8 к.</t>
  </si>
  <si>
    <t>Емва к., Октябрлы 60 во ул., 10 керка</t>
  </si>
  <si>
    <t>52/1</t>
  </si>
  <si>
    <t>Вожаёль п., Комаров ул., 26 керка</t>
  </si>
  <si>
    <t>17/6</t>
  </si>
  <si>
    <t>Чернореченский п., Шӧр ул., 31 а керка</t>
  </si>
  <si>
    <t>11/6</t>
  </si>
  <si>
    <t>Тракт скп., Вӧр ул., 2 керка</t>
  </si>
  <si>
    <t>36/5</t>
  </si>
  <si>
    <t>Койгорт с  Сӧветскӧй ул 38 к.</t>
  </si>
  <si>
    <t>Кузьёль п Кӧрт туй  ул 13 к.</t>
  </si>
  <si>
    <t>Сьӧдтыдор п Шӧр ул 9 к.</t>
  </si>
  <si>
    <t>Вежъю п Первомай ул 11 к.</t>
  </si>
  <si>
    <t>Вежъю п  Пушкин ул 3 к.</t>
  </si>
  <si>
    <t>Шойнаты с., Механизаторъяс уличкост,  21 к.</t>
  </si>
  <si>
    <t>12.12.2011</t>
  </si>
  <si>
    <t>Шойнаты с., Механизаторъяс уличкост,  20 к.</t>
  </si>
  <si>
    <t>Слудка с., Якуньель с.к.п., Школадор ул., 4 к.</t>
  </si>
  <si>
    <t>Слудка с., Якуньель с.к.п., Школадор ул., 19 к.</t>
  </si>
  <si>
    <t>Паджга с Гарьинскӧй п Школадор ул 3 к.</t>
  </si>
  <si>
    <t>148</t>
  </si>
  <si>
    <t>Паджга с Гарьинскӧй п  Октябр ул 13 к.</t>
  </si>
  <si>
    <t>121</t>
  </si>
  <si>
    <t>Паджга с Гарьинскӧй п Берегвыв ул 19 к.</t>
  </si>
  <si>
    <t>102</t>
  </si>
  <si>
    <t>Паджга с Гарьинскӧй п  Октябр ул 20 к.</t>
  </si>
  <si>
    <t>123</t>
  </si>
  <si>
    <t>Улыс Омра п., Геолог ул., 7 керка</t>
  </si>
  <si>
    <t xml:space="preserve"> 31.05.2011</t>
  </si>
  <si>
    <t>Улыс Омра п., Школадор ул., 28 керка</t>
  </si>
  <si>
    <t>Улыс Омра п., Геолог ул., 5 керка</t>
  </si>
  <si>
    <t>Солнечнӧй п  Вӧр ул 4 к.</t>
  </si>
  <si>
    <t xml:space="preserve">3 № </t>
  </si>
  <si>
    <t>Вежайка п Вӧр ул. 12 к.</t>
  </si>
  <si>
    <t>Студенеч п., Турунвиж ул., 2</t>
  </si>
  <si>
    <t>1 №</t>
  </si>
  <si>
    <t>20.11.2010 г</t>
  </si>
  <si>
    <t>Студенеч п.,  Гараж ул., 4</t>
  </si>
  <si>
    <t>2 №</t>
  </si>
  <si>
    <t>Студенеч п., Клубдор ул., 3</t>
  </si>
  <si>
    <t>3 №</t>
  </si>
  <si>
    <t>Студенеч п.,  Гараж ул., 1,</t>
  </si>
  <si>
    <t>4 №</t>
  </si>
  <si>
    <t>".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</si>
</sst>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#,##0.00"/>
    <numFmt numFmtId="167" formatCode="0.00"/>
    <numFmt numFmtId="168" formatCode="@"/>
    <numFmt numFmtId="169" formatCode="DD/MM/YYYY"/>
    <numFmt numFmtId="170" formatCode="_-* #,##0.00_р_._-;\-* #,##0.00_р_._-;_-* \-??_р_._-;_-@_-"/>
    <numFmt numFmtId="171" formatCode="0"/>
    <numFmt numFmtId="172" formatCode="0%"/>
    <numFmt numFmtId="173" formatCode="####\ ###\ ###\ ##0.00"/>
    <numFmt numFmtId="174" formatCode="0.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2" fillId="0" borderId="0">
      <alignment/>
      <protection/>
    </xf>
    <xf numFmtId="164" fontId="9" fillId="0" borderId="0">
      <alignment/>
      <protection/>
    </xf>
  </cellStyleXfs>
  <cellXfs count="194">
    <xf numFmtId="164" fontId="0" fillId="0" borderId="0" xfId="0" applyAlignment="1">
      <alignment/>
    </xf>
    <xf numFmtId="164" fontId="3" fillId="2" borderId="0" xfId="0" applyFont="1" applyFill="1" applyAlignment="1">
      <alignment horizontal="center" vertical="center" wrapText="1"/>
    </xf>
    <xf numFmtId="164" fontId="3" fillId="2" borderId="0" xfId="0" applyFont="1" applyFill="1" applyAlignment="1">
      <alignment horizontal="left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center" wrapText="1"/>
    </xf>
    <xf numFmtId="167" fontId="3" fillId="0" borderId="0" xfId="0" applyNumberFormat="1" applyFont="1" applyBorder="1" applyAlignment="1">
      <alignment horizontal="right" vertical="center" wrapText="1"/>
    </xf>
    <xf numFmtId="164" fontId="4" fillId="2" borderId="0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textRotation="90" wrapText="1"/>
    </xf>
    <xf numFmtId="165" fontId="3" fillId="2" borderId="1" xfId="0" applyNumberFormat="1" applyFont="1" applyFill="1" applyBorder="1" applyAlignment="1">
      <alignment horizontal="center" vertical="center" textRotation="90" wrapText="1"/>
    </xf>
    <xf numFmtId="166" fontId="3" fillId="2" borderId="1" xfId="0" applyNumberFormat="1" applyFont="1" applyFill="1" applyBorder="1" applyAlignment="1">
      <alignment horizontal="center" vertical="center" textRotation="90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6" fillId="2" borderId="0" xfId="0" applyFont="1" applyFill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textRotation="90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textRotation="90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textRotation="90" wrapText="1"/>
    </xf>
    <xf numFmtId="164" fontId="6" fillId="2" borderId="0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7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164" fontId="4" fillId="2" borderId="0" xfId="0" applyFont="1" applyFill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6" fontId="6" fillId="2" borderId="3" xfId="0" applyNumberFormat="1" applyFont="1" applyFill="1" applyBorder="1" applyAlignment="1">
      <alignment horizontal="right" vertical="center" wrapText="1"/>
    </xf>
    <xf numFmtId="166" fontId="6" fillId="2" borderId="0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left" vertical="center" wrapText="1"/>
    </xf>
    <xf numFmtId="168" fontId="6" fillId="2" borderId="6" xfId="0" applyNumberFormat="1" applyFont="1" applyFill="1" applyBorder="1" applyAlignment="1">
      <alignment horizontal="left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right" vertical="center" wrapText="1"/>
    </xf>
    <xf numFmtId="164" fontId="7" fillId="0" borderId="3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right" wrapText="1"/>
    </xf>
    <xf numFmtId="166" fontId="8" fillId="0" borderId="1" xfId="0" applyNumberFormat="1" applyFont="1" applyFill="1" applyBorder="1" applyAlignment="1">
      <alignment horizontal="right"/>
    </xf>
    <xf numFmtId="164" fontId="6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6" fillId="2" borderId="6" xfId="0" applyFont="1" applyFill="1" applyBorder="1" applyAlignment="1">
      <alignment horizontal="left" vertical="center" wrapText="1"/>
    </xf>
    <xf numFmtId="164" fontId="7" fillId="2" borderId="6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8" fontId="6" fillId="2" borderId="6" xfId="0" applyNumberFormat="1" applyFont="1" applyFill="1" applyBorder="1" applyAlignment="1">
      <alignment vertical="center" wrapText="1"/>
    </xf>
    <xf numFmtId="164" fontId="3" fillId="3" borderId="0" xfId="0" applyFont="1" applyFill="1" applyAlignment="1">
      <alignment horizontal="center" vertical="center" wrapText="1"/>
    </xf>
    <xf numFmtId="164" fontId="6" fillId="0" borderId="4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left" vertical="center"/>
    </xf>
    <xf numFmtId="168" fontId="6" fillId="0" borderId="3" xfId="0" applyNumberFormat="1" applyFont="1" applyFill="1" applyBorder="1" applyAlignment="1">
      <alignment horizontal="center" vertical="center" wrapText="1"/>
    </xf>
    <xf numFmtId="167" fontId="3" fillId="2" borderId="0" xfId="0" applyNumberFormat="1" applyFont="1" applyFill="1" applyBorder="1" applyAlignment="1">
      <alignment horizontal="center" vertical="center" wrapText="1"/>
    </xf>
    <xf numFmtId="167" fontId="4" fillId="2" borderId="0" xfId="0" applyNumberFormat="1" applyFont="1" applyFill="1" applyBorder="1" applyAlignment="1">
      <alignment horizontal="center" vertical="center" wrapText="1"/>
    </xf>
    <xf numFmtId="168" fontId="6" fillId="2" borderId="6" xfId="21" applyNumberFormat="1" applyFont="1" applyFill="1" applyBorder="1" applyAlignment="1">
      <alignment horizontal="left" vertical="center" wrapText="1"/>
      <protection/>
    </xf>
    <xf numFmtId="169" fontId="6" fillId="0" borderId="1" xfId="20" applyNumberFormat="1" applyFont="1" applyFill="1" applyBorder="1" applyAlignment="1">
      <alignment horizontal="center" vertical="center" wrapText="1"/>
      <protection/>
    </xf>
    <xf numFmtId="165" fontId="6" fillId="0" borderId="1" xfId="20" applyNumberFormat="1" applyFont="1" applyFill="1" applyBorder="1" applyAlignment="1">
      <alignment horizontal="center" vertical="center" wrapText="1"/>
      <protection/>
    </xf>
    <xf numFmtId="166" fontId="6" fillId="0" borderId="1" xfId="20" applyNumberFormat="1" applyFont="1" applyFill="1" applyBorder="1" applyAlignment="1">
      <alignment horizontal="center" vertical="center" wrapText="1"/>
      <protection/>
    </xf>
    <xf numFmtId="166" fontId="6" fillId="0" borderId="4" xfId="20" applyNumberFormat="1" applyFont="1" applyFill="1" applyBorder="1" applyAlignment="1">
      <alignment horizontal="center" vertical="center" wrapText="1"/>
      <protection/>
    </xf>
    <xf numFmtId="169" fontId="6" fillId="0" borderId="2" xfId="20" applyNumberFormat="1" applyFont="1" applyFill="1" applyBorder="1" applyAlignment="1">
      <alignment horizontal="center" vertical="center" wrapText="1"/>
      <protection/>
    </xf>
    <xf numFmtId="165" fontId="6" fillId="0" borderId="2" xfId="20" applyNumberFormat="1" applyFont="1" applyFill="1" applyBorder="1" applyAlignment="1">
      <alignment horizontal="center" vertical="center" wrapText="1"/>
      <protection/>
    </xf>
    <xf numFmtId="166" fontId="6" fillId="0" borderId="2" xfId="20" applyNumberFormat="1" applyFont="1" applyFill="1" applyBorder="1" applyAlignment="1">
      <alignment horizontal="center" vertical="center" wrapText="1"/>
      <protection/>
    </xf>
    <xf numFmtId="166" fontId="6" fillId="0" borderId="7" xfId="20" applyNumberFormat="1" applyFont="1" applyFill="1" applyBorder="1" applyAlignment="1">
      <alignment horizontal="center" vertical="center" wrapText="1"/>
      <protection/>
    </xf>
    <xf numFmtId="166" fontId="6" fillId="0" borderId="1" xfId="15" applyNumberFormat="1" applyFont="1" applyFill="1" applyBorder="1" applyAlignment="1" applyProtection="1">
      <alignment horizontal="center" vertical="center" wrapText="1"/>
      <protection/>
    </xf>
    <xf numFmtId="166" fontId="8" fillId="0" borderId="1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center" vertical="center" wrapText="1"/>
    </xf>
    <xf numFmtId="171" fontId="6" fillId="2" borderId="6" xfId="0" applyNumberFormat="1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horizontal="right" vertical="center" wrapText="1"/>
    </xf>
    <xf numFmtId="166" fontId="3" fillId="2" borderId="0" xfId="0" applyNumberFormat="1" applyFont="1" applyFill="1" applyBorder="1" applyAlignment="1">
      <alignment horizontal="center" vertical="center" wrapText="1"/>
    </xf>
    <xf numFmtId="167" fontId="10" fillId="2" borderId="0" xfId="0" applyNumberFormat="1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4" fontId="8" fillId="0" borderId="1" xfId="0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vertical="top" wrapText="1"/>
    </xf>
    <xf numFmtId="164" fontId="8" fillId="0" borderId="1" xfId="0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right" vertical="center" wrapText="1"/>
    </xf>
    <xf numFmtId="166" fontId="3" fillId="2" borderId="0" xfId="0" applyNumberFormat="1" applyFont="1" applyFill="1" applyBorder="1" applyAlignment="1">
      <alignment horizontal="right" vertical="center" wrapText="1"/>
    </xf>
    <xf numFmtId="164" fontId="11" fillId="0" borderId="1" xfId="0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vertical="center" wrapText="1"/>
    </xf>
    <xf numFmtId="169" fontId="8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vertical="center" wrapText="1"/>
    </xf>
    <xf numFmtId="164" fontId="8" fillId="0" borderId="1" xfId="0" applyFont="1" applyFill="1" applyBorder="1" applyAlignment="1">
      <alignment horizontal="left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/>
    </xf>
    <xf numFmtId="168" fontId="8" fillId="0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vertical="center" wrapText="1"/>
    </xf>
    <xf numFmtId="168" fontId="6" fillId="0" borderId="4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right" vertical="center" wrapText="1"/>
    </xf>
    <xf numFmtId="168" fontId="6" fillId="0" borderId="5" xfId="0" applyNumberFormat="1" applyFont="1" applyFill="1" applyBorder="1" applyAlignment="1">
      <alignment horizontal="center" vertical="center" wrapText="1"/>
    </xf>
    <xf numFmtId="169" fontId="6" fillId="0" borderId="5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right" wrapText="1"/>
    </xf>
    <xf numFmtId="169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72" fontId="6" fillId="0" borderId="1" xfId="19" applyFont="1" applyFill="1" applyBorder="1" applyAlignment="1" applyProtection="1">
      <alignment horizontal="center" wrapText="1"/>
      <protection/>
    </xf>
    <xf numFmtId="169" fontId="6" fillId="0" borderId="1" xfId="0" applyNumberFormat="1" applyFont="1" applyFill="1" applyBorder="1" applyAlignment="1">
      <alignment horizontal="center"/>
    </xf>
    <xf numFmtId="173" fontId="6" fillId="0" borderId="1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right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vertical="center" wrapText="1"/>
    </xf>
    <xf numFmtId="164" fontId="7" fillId="0" borderId="5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right" vertical="center" wrapText="1"/>
    </xf>
    <xf numFmtId="174" fontId="8" fillId="0" borderId="1" xfId="0" applyNumberFormat="1" applyFont="1" applyFill="1" applyBorder="1" applyAlignment="1">
      <alignment horizontal="center" vertical="center" wrapText="1"/>
    </xf>
    <xf numFmtId="168" fontId="6" fillId="0" borderId="5" xfId="0" applyNumberFormat="1" applyFont="1" applyFill="1" applyBorder="1" applyAlignment="1">
      <alignment horizontal="left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vertical="center" wrapText="1"/>
    </xf>
    <xf numFmtId="166" fontId="7" fillId="2" borderId="0" xfId="0" applyNumberFormat="1" applyFont="1" applyFill="1" applyBorder="1" applyAlignment="1">
      <alignment horizontal="right" vertical="center" wrapText="1"/>
    </xf>
    <xf numFmtId="171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left" vertical="center" wrapText="1"/>
    </xf>
    <xf numFmtId="164" fontId="13" fillId="0" borderId="1" xfId="0" applyFont="1" applyFill="1" applyBorder="1" applyAlignment="1">
      <alignment horizontal="left" vertical="center" wrapText="1"/>
    </xf>
    <xf numFmtId="164" fontId="14" fillId="0" borderId="1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right"/>
    </xf>
    <xf numFmtId="164" fontId="3" fillId="0" borderId="4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/>
    </xf>
    <xf numFmtId="164" fontId="3" fillId="0" borderId="0" xfId="0" applyFont="1" applyFill="1" applyAlignment="1">
      <alignment horizontal="center" vertical="center" wrapText="1"/>
    </xf>
    <xf numFmtId="164" fontId="3" fillId="0" borderId="0" xfId="0" applyFont="1" applyFill="1" applyAlignment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Excel Built-in 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84"/>
  <sheetViews>
    <sheetView tabSelected="1" view="pageBreakPreview" zoomScale="120" zoomScaleNormal="130" zoomScaleSheetLayoutView="120" workbookViewId="0" topLeftCell="A495">
      <selection activeCell="B499" sqref="B499"/>
    </sheetView>
  </sheetViews>
  <sheetFormatPr defaultColWidth="9.140625" defaultRowHeight="15"/>
  <cols>
    <col min="1" max="1" width="4.140625" style="1" customWidth="1"/>
    <col min="2" max="2" width="31.57421875" style="2" customWidth="1"/>
    <col min="3" max="3" width="6.7109375" style="1" customWidth="1"/>
    <col min="4" max="6" width="9.7109375" style="1" customWidth="1"/>
    <col min="7" max="7" width="7.00390625" style="3" customWidth="1"/>
    <col min="8" max="8" width="6.7109375" style="3" customWidth="1"/>
    <col min="9" max="9" width="9.28125" style="4" customWidth="1"/>
    <col min="10" max="10" width="7.140625" style="3" customWidth="1"/>
    <col min="11" max="11" width="5.28125" style="3" customWidth="1"/>
    <col min="12" max="12" width="5.7109375" style="3" customWidth="1"/>
    <col min="13" max="13" width="9.7109375" style="4" customWidth="1"/>
    <col min="14" max="14" width="9.57421875" style="4" customWidth="1"/>
    <col min="15" max="15" width="9.28125" style="4" customWidth="1"/>
    <col min="16" max="16" width="14.421875" style="4" customWidth="1"/>
    <col min="17" max="17" width="14.140625" style="4" customWidth="1"/>
    <col min="18" max="18" width="14.28125" style="4" customWidth="1"/>
    <col min="19" max="19" width="12.57421875" style="4" customWidth="1"/>
    <col min="20" max="20" width="7.421875" style="4" customWidth="1"/>
    <col min="21" max="21" width="0" style="1" hidden="1" customWidth="1"/>
    <col min="22" max="23" width="14.421875" style="1" customWidth="1"/>
    <col min="24" max="255" width="9.140625" style="1" customWidth="1"/>
  </cols>
  <sheetData>
    <row r="1" spans="13:21" ht="11.25" customHeight="1">
      <c r="M1" s="5" t="s">
        <v>0</v>
      </c>
      <c r="N1" s="5"/>
      <c r="O1" s="5"/>
      <c r="P1" s="5"/>
      <c r="Q1" s="5"/>
      <c r="R1" s="5"/>
      <c r="S1" s="5"/>
      <c r="T1" s="5"/>
      <c r="U1" s="5"/>
    </row>
    <row r="2" spans="13:21" ht="11.25" customHeight="1">
      <c r="M2" s="5" t="s">
        <v>1</v>
      </c>
      <c r="N2" s="5"/>
      <c r="O2" s="5"/>
      <c r="P2" s="5"/>
      <c r="Q2" s="5"/>
      <c r="R2" s="5"/>
      <c r="S2" s="5"/>
      <c r="T2" s="5"/>
      <c r="U2" s="5"/>
    </row>
    <row r="3" spans="13:21" ht="11.25" customHeight="1">
      <c r="M3" s="5" t="s">
        <v>2</v>
      </c>
      <c r="N3" s="5"/>
      <c r="O3" s="5"/>
      <c r="P3" s="5"/>
      <c r="Q3" s="5"/>
      <c r="R3" s="5"/>
      <c r="S3" s="5"/>
      <c r="T3" s="5"/>
      <c r="U3" s="5"/>
    </row>
    <row r="4" spans="13:21" ht="9.75" customHeight="1">
      <c r="M4" s="5" t="s">
        <v>3</v>
      </c>
      <c r="N4" s="5"/>
      <c r="O4" s="5"/>
      <c r="P4" s="5"/>
      <c r="Q4" s="5"/>
      <c r="R4" s="5"/>
      <c r="S4" s="5"/>
      <c r="T4" s="5"/>
      <c r="U4" s="5"/>
    </row>
    <row r="5" spans="13:256" ht="9.75" customHeight="1">
      <c r="M5" s="5" t="s">
        <v>0</v>
      </c>
      <c r="N5" s="5"/>
      <c r="O5" s="5"/>
      <c r="P5" s="5"/>
      <c r="Q5" s="5"/>
      <c r="R5" s="5"/>
      <c r="S5" s="5"/>
      <c r="T5" s="5"/>
      <c r="U5" s="5"/>
      <c r="IV5" s="1"/>
    </row>
    <row r="6" spans="13:256" ht="9.75" customHeight="1">
      <c r="M6" s="5"/>
      <c r="N6" s="5" t="s">
        <v>4</v>
      </c>
      <c r="O6" s="5"/>
      <c r="P6" s="5"/>
      <c r="Q6" s="5"/>
      <c r="R6" s="5"/>
      <c r="S6" s="5"/>
      <c r="T6" s="5"/>
      <c r="U6" s="5"/>
      <c r="IV6" s="1"/>
    </row>
    <row r="7" spans="13:256" ht="9.75" customHeight="1">
      <c r="M7" s="5"/>
      <c r="N7" s="5" t="s">
        <v>5</v>
      </c>
      <c r="O7" s="5"/>
      <c r="P7" s="5"/>
      <c r="Q7" s="5"/>
      <c r="R7" s="5"/>
      <c r="S7" s="5"/>
      <c r="T7" s="5"/>
      <c r="U7" s="5"/>
      <c r="IV7" s="1"/>
    </row>
    <row r="8" spans="13:256" ht="9.75" customHeight="1">
      <c r="M8" s="5"/>
      <c r="N8" s="5"/>
      <c r="O8" s="5"/>
      <c r="P8" s="5"/>
      <c r="Q8" s="5"/>
      <c r="R8" s="5"/>
      <c r="S8" s="5"/>
      <c r="T8" s="5"/>
      <c r="U8" s="5"/>
      <c r="IV8" s="1"/>
    </row>
    <row r="9" spans="13:256" ht="14.25" customHeight="1">
      <c r="M9" s="5"/>
      <c r="N9" s="5"/>
      <c r="O9" s="5"/>
      <c r="P9" s="5"/>
      <c r="Q9" s="5"/>
      <c r="R9" s="5"/>
      <c r="S9" s="5"/>
      <c r="T9" s="5"/>
      <c r="U9" s="5"/>
      <c r="IV9" s="1"/>
    </row>
    <row r="10" spans="13:256" ht="9.75" customHeight="1">
      <c r="M10" s="5"/>
      <c r="N10" s="5"/>
      <c r="O10" s="5"/>
      <c r="P10" s="5"/>
      <c r="Q10" s="5"/>
      <c r="R10" s="5"/>
      <c r="S10" s="5"/>
      <c r="T10" s="5"/>
      <c r="U10" s="5"/>
      <c r="IV10" s="1"/>
    </row>
    <row r="11" spans="13:256" ht="1.5" customHeight="1">
      <c r="M11" s="5"/>
      <c r="N11" s="5"/>
      <c r="O11" s="5"/>
      <c r="P11" s="5"/>
      <c r="Q11" s="5"/>
      <c r="R11" s="5"/>
      <c r="S11" s="5"/>
      <c r="T11" s="5"/>
      <c r="U11" s="5"/>
      <c r="IV11" s="1"/>
    </row>
    <row r="12" spans="1:20" ht="19.5" customHeight="1">
      <c r="A12" s="6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3" ht="33.75" customHeight="1">
      <c r="A13" s="7" t="s">
        <v>7</v>
      </c>
      <c r="B13" s="8" t="s">
        <v>8</v>
      </c>
      <c r="C13" s="9" t="s">
        <v>9</v>
      </c>
      <c r="D13" s="9"/>
      <c r="E13" s="10" t="s">
        <v>10</v>
      </c>
      <c r="F13" s="10" t="s">
        <v>11</v>
      </c>
      <c r="G13" s="11" t="s">
        <v>12</v>
      </c>
      <c r="H13" s="11" t="s">
        <v>13</v>
      </c>
      <c r="I13" s="12" t="s">
        <v>14</v>
      </c>
      <c r="J13" s="13" t="s">
        <v>15</v>
      </c>
      <c r="K13" s="13"/>
      <c r="L13" s="13"/>
      <c r="M13" s="14" t="s">
        <v>16</v>
      </c>
      <c r="N13" s="14"/>
      <c r="O13" s="14"/>
      <c r="P13" s="14" t="s">
        <v>17</v>
      </c>
      <c r="Q13" s="14"/>
      <c r="R13" s="14"/>
      <c r="S13" s="14"/>
      <c r="T13" s="14"/>
      <c r="U13" s="1" t="s">
        <v>18</v>
      </c>
      <c r="V13" s="15"/>
      <c r="W13" s="15"/>
    </row>
    <row r="14" spans="1:23" ht="12" customHeight="1">
      <c r="A14" s="7"/>
      <c r="B14" s="7"/>
      <c r="C14" s="7"/>
      <c r="D14" s="9"/>
      <c r="E14" s="10"/>
      <c r="F14" s="10"/>
      <c r="G14" s="11"/>
      <c r="H14" s="11"/>
      <c r="I14" s="12"/>
      <c r="J14" s="16" t="s">
        <v>19</v>
      </c>
      <c r="K14" s="17" t="s">
        <v>20</v>
      </c>
      <c r="L14" s="17"/>
      <c r="M14" s="18" t="s">
        <v>19</v>
      </c>
      <c r="N14" s="19" t="s">
        <v>20</v>
      </c>
      <c r="O14" s="19"/>
      <c r="P14" s="18" t="s">
        <v>21</v>
      </c>
      <c r="Q14" s="19" t="s">
        <v>22</v>
      </c>
      <c r="R14" s="19"/>
      <c r="S14" s="19"/>
      <c r="T14" s="19"/>
      <c r="V14" s="15"/>
      <c r="W14" s="15"/>
    </row>
    <row r="15" spans="1:23" ht="69" customHeight="1">
      <c r="A15" s="7"/>
      <c r="B15" s="7"/>
      <c r="C15" s="20" t="s">
        <v>23</v>
      </c>
      <c r="D15" s="20" t="s">
        <v>24</v>
      </c>
      <c r="E15" s="10"/>
      <c r="F15" s="10"/>
      <c r="G15" s="11"/>
      <c r="H15" s="11"/>
      <c r="I15" s="12"/>
      <c r="J15" s="16"/>
      <c r="K15" s="16" t="s">
        <v>25</v>
      </c>
      <c r="L15" s="16" t="s">
        <v>26</v>
      </c>
      <c r="M15" s="18"/>
      <c r="N15" s="18" t="s">
        <v>25</v>
      </c>
      <c r="O15" s="18" t="s">
        <v>26</v>
      </c>
      <c r="P15" s="18"/>
      <c r="Q15" s="12" t="s">
        <v>27</v>
      </c>
      <c r="R15" s="12" t="s">
        <v>28</v>
      </c>
      <c r="S15" s="12" t="s">
        <v>29</v>
      </c>
      <c r="T15" s="12" t="s">
        <v>30</v>
      </c>
      <c r="U15" s="1" t="s">
        <v>31</v>
      </c>
      <c r="V15" s="15"/>
      <c r="W15" s="15"/>
    </row>
    <row r="16" spans="1:23" ht="20.25">
      <c r="A16" s="7"/>
      <c r="B16" s="7"/>
      <c r="C16" s="7"/>
      <c r="D16" s="7"/>
      <c r="E16" s="7"/>
      <c r="F16" s="7"/>
      <c r="G16" s="17" t="s">
        <v>32</v>
      </c>
      <c r="H16" s="17" t="s">
        <v>32</v>
      </c>
      <c r="I16" s="19" t="s">
        <v>33</v>
      </c>
      <c r="J16" s="17" t="s">
        <v>34</v>
      </c>
      <c r="K16" s="17" t="s">
        <v>34</v>
      </c>
      <c r="L16" s="17" t="s">
        <v>34</v>
      </c>
      <c r="M16" s="19" t="s">
        <v>33</v>
      </c>
      <c r="N16" s="19" t="s">
        <v>33</v>
      </c>
      <c r="O16" s="19" t="s">
        <v>33</v>
      </c>
      <c r="P16" s="19" t="s">
        <v>35</v>
      </c>
      <c r="Q16" s="19" t="s">
        <v>35</v>
      </c>
      <c r="R16" s="19" t="s">
        <v>35</v>
      </c>
      <c r="S16" s="19" t="s">
        <v>35</v>
      </c>
      <c r="T16" s="19" t="s">
        <v>35</v>
      </c>
      <c r="U16" s="1" t="s">
        <v>36</v>
      </c>
      <c r="V16" s="21"/>
      <c r="W16" s="21"/>
    </row>
    <row r="17" spans="1:23" s="3" customFormat="1" ht="15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7">
        <v>12</v>
      </c>
      <c r="M17" s="17">
        <v>13</v>
      </c>
      <c r="N17" s="17">
        <v>14</v>
      </c>
      <c r="O17" s="17">
        <v>15</v>
      </c>
      <c r="P17" s="22">
        <v>16</v>
      </c>
      <c r="Q17" s="22">
        <v>17</v>
      </c>
      <c r="R17" s="22">
        <v>18</v>
      </c>
      <c r="S17" s="22">
        <v>19</v>
      </c>
      <c r="T17" s="17">
        <v>20</v>
      </c>
      <c r="V17" s="23"/>
      <c r="W17" s="23"/>
    </row>
    <row r="18" spans="1:23" s="29" customFormat="1" ht="18" customHeight="1">
      <c r="A18" s="24" t="s">
        <v>37</v>
      </c>
      <c r="B18" s="24"/>
      <c r="C18" s="25" t="s">
        <v>38</v>
      </c>
      <c r="D18" s="25" t="s">
        <v>38</v>
      </c>
      <c r="E18" s="25" t="s">
        <v>38</v>
      </c>
      <c r="F18" s="25" t="s">
        <v>38</v>
      </c>
      <c r="G18" s="26">
        <f>G19+G273+G489+G584+G639</f>
        <v>6287</v>
      </c>
      <c r="H18" s="26">
        <f>H19+H273+H489+H584+H639</f>
        <v>6284</v>
      </c>
      <c r="I18" s="27">
        <f>I19+I273+I489+I584+I639</f>
        <v>127508.54</v>
      </c>
      <c r="J18" s="26">
        <f>J19+J273+J489+J584+J639</f>
        <v>2692</v>
      </c>
      <c r="K18" s="26">
        <f>K19+K273+K489+K584+K639</f>
        <v>568</v>
      </c>
      <c r="L18" s="26">
        <f>L19+L273+L489+L584+L639</f>
        <v>2124</v>
      </c>
      <c r="M18" s="27">
        <f>M19+M273+M489+M584+M639</f>
        <v>103782.53</v>
      </c>
      <c r="N18" s="27">
        <f>N19+N273+N489+N584+N639</f>
        <v>23198.559999999998</v>
      </c>
      <c r="O18" s="27">
        <f>O19+O273+O489+O584+O639</f>
        <v>80583.97</v>
      </c>
      <c r="P18" s="27">
        <f>P19+P273+P489+P584+P639</f>
        <v>3590875538</v>
      </c>
      <c r="Q18" s="27">
        <f>Q19+Q273+Q489+Q584+Q639</f>
        <v>1117700283.28</v>
      </c>
      <c r="R18" s="27">
        <f>R19+R273+R489+R584+R639</f>
        <v>2190993008.678</v>
      </c>
      <c r="S18" s="27">
        <f>S19+S273+S489+S584+S639</f>
        <v>282182246.042</v>
      </c>
      <c r="T18" s="28">
        <v>0</v>
      </c>
      <c r="V18" s="30"/>
      <c r="W18" s="30"/>
    </row>
    <row r="19" spans="1:23" s="29" customFormat="1" ht="18" customHeight="1">
      <c r="A19" s="24" t="s">
        <v>39</v>
      </c>
      <c r="B19" s="24"/>
      <c r="C19" s="31" t="s">
        <v>38</v>
      </c>
      <c r="D19" s="31" t="s">
        <v>38</v>
      </c>
      <c r="E19" s="31" t="s">
        <v>38</v>
      </c>
      <c r="F19" s="31" t="s">
        <v>38</v>
      </c>
      <c r="G19" s="26">
        <f>G20+G39+G52+G94+G96+G132+G157+G190+G202+G205+G213+G228+G240+G268</f>
        <v>2752</v>
      </c>
      <c r="H19" s="26">
        <f>H20+H39+H52+H94+H96+H132+H157+H190+H202+H205+H213+H228+H240+H268</f>
        <v>2749</v>
      </c>
      <c r="I19" s="27">
        <f>I20+I39+I52+I94+I96+I132+I157+I190+I202+I205+I213+I228+I240+I268</f>
        <v>54886.29999999999</v>
      </c>
      <c r="J19" s="26">
        <f>J20+J39+J52+J94+J96+J132+J157+J190+J202+J205+J213+J228+J240+J268</f>
        <v>1155</v>
      </c>
      <c r="K19" s="26">
        <f>K20+K39+K52+K94+K96+K132+K157+K190+K202+K205+K213+K228+K240+K268</f>
        <v>191</v>
      </c>
      <c r="L19" s="26">
        <f>L20+L39+L52+L94+L96+L132+L157+L190+L202+L205+L213+L228+L240+L268</f>
        <v>964</v>
      </c>
      <c r="M19" s="27">
        <f>M20+M39+M52+M94+M96+M132+M157+M190+M202+M205+M213+M228+M240+M268</f>
        <v>44781.719999999994</v>
      </c>
      <c r="N19" s="27">
        <f>N20+N39+N52+N94+N96+N132+N157+N190+N202+N205+N213+N228+N240+N268</f>
        <v>7940.2</v>
      </c>
      <c r="O19" s="32">
        <f>O20+O39+O52+O94+O96+O132+O157+O190+O202+O205+O213+O228+O240+O268</f>
        <v>36841.52</v>
      </c>
      <c r="P19" s="33">
        <f>P20+P39+P52+P94+P96+P132+P157+P190+P202+P205+P213+P228+P240+P268</f>
        <v>1549447512</v>
      </c>
      <c r="Q19" s="33">
        <f>Q20+Q39+Q52+Q94+Q96+Q132+Q157+Q190+Q202+Q205+Q213+Q228+Q240+Q268</f>
        <v>422462388.29</v>
      </c>
      <c r="R19" s="33">
        <f>R20+R39+R52+R94+R96+R132+R157+R190+R202+R205+R213+R228+R240+R268</f>
        <v>1004473170.75</v>
      </c>
      <c r="S19" s="33">
        <f>S20+S39+S52+S94+S96+S132+S157+S190+S202+S205+S213+S228+S240+S268</f>
        <v>122511952.96</v>
      </c>
      <c r="T19" s="28">
        <v>0</v>
      </c>
      <c r="U19" s="34" t="e">
        <f>U20+U39+U52+U94+U96+U132+U157+U190+U202+U205+U213+U228+U240+U268</f>
        <v>#REF!</v>
      </c>
      <c r="V19" s="30"/>
      <c r="W19" s="30"/>
    </row>
    <row r="20" spans="1:23" s="29" customFormat="1" ht="18" customHeight="1">
      <c r="A20" s="24" t="s">
        <v>40</v>
      </c>
      <c r="B20" s="24"/>
      <c r="C20" s="31" t="s">
        <v>38</v>
      </c>
      <c r="D20" s="31" t="s">
        <v>38</v>
      </c>
      <c r="E20" s="31" t="s">
        <v>38</v>
      </c>
      <c r="F20" s="31" t="s">
        <v>38</v>
      </c>
      <c r="G20" s="26">
        <f>SUM(G21:G38)</f>
        <v>561</v>
      </c>
      <c r="H20" s="26">
        <f>SUM(H21:H38)</f>
        <v>561</v>
      </c>
      <c r="I20" s="27">
        <f>SUM(I21:I38)</f>
        <v>7083.28</v>
      </c>
      <c r="J20" s="26">
        <f>SUM(J21:J38)</f>
        <v>197</v>
      </c>
      <c r="K20" s="26">
        <f>SUM(K21:K38)</f>
        <v>55</v>
      </c>
      <c r="L20" s="26">
        <f>SUM(L21:L38)</f>
        <v>142</v>
      </c>
      <c r="M20" s="27">
        <f>SUM(M21:M38)</f>
        <v>6570.38</v>
      </c>
      <c r="N20" s="27">
        <f>SUM(N21:N38)</f>
        <v>1855.5</v>
      </c>
      <c r="O20" s="32">
        <f>SUM(O21:O38)</f>
        <v>4714.88</v>
      </c>
      <c r="P20" s="35">
        <v>227335148</v>
      </c>
      <c r="Q20" s="35">
        <v>61312449.21</v>
      </c>
      <c r="R20" s="35">
        <v>148241643.86</v>
      </c>
      <c r="S20" s="35">
        <v>17781054.93</v>
      </c>
      <c r="T20" s="28">
        <v>0</v>
      </c>
      <c r="V20" s="36"/>
      <c r="W20" s="36"/>
    </row>
    <row r="21" spans="1:23" ht="15">
      <c r="A21" s="37">
        <v>1</v>
      </c>
      <c r="B21" s="38" t="s">
        <v>41</v>
      </c>
      <c r="C21" s="39" t="s">
        <v>42</v>
      </c>
      <c r="D21" s="39" t="s">
        <v>43</v>
      </c>
      <c r="E21" s="39" t="s">
        <v>44</v>
      </c>
      <c r="F21" s="39" t="s">
        <v>45</v>
      </c>
      <c r="G21" s="37">
        <v>39</v>
      </c>
      <c r="H21" s="37">
        <v>39</v>
      </c>
      <c r="I21" s="40">
        <v>548.2</v>
      </c>
      <c r="J21" s="37">
        <f>K21+L21</f>
        <v>12</v>
      </c>
      <c r="K21" s="37">
        <v>5</v>
      </c>
      <c r="L21" s="37">
        <v>7</v>
      </c>
      <c r="M21" s="40">
        <v>548.2</v>
      </c>
      <c r="N21" s="40">
        <v>207.4</v>
      </c>
      <c r="O21" s="41">
        <v>340.8</v>
      </c>
      <c r="P21" s="42">
        <v>18967720</v>
      </c>
      <c r="Q21" s="42">
        <v>5115607.42</v>
      </c>
      <c r="R21" s="42">
        <v>12368549.33</v>
      </c>
      <c r="S21" s="42">
        <v>1483563.25</v>
      </c>
      <c r="T21" s="43">
        <v>0</v>
      </c>
      <c r="V21" s="44"/>
      <c r="W21" s="21"/>
    </row>
    <row r="22" spans="1:23" ht="15">
      <c r="A22" s="37">
        <v>2</v>
      </c>
      <c r="B22" s="45" t="s">
        <v>46</v>
      </c>
      <c r="C22" s="39" t="s">
        <v>47</v>
      </c>
      <c r="D22" s="39" t="s">
        <v>48</v>
      </c>
      <c r="E22" s="39" t="s">
        <v>44</v>
      </c>
      <c r="F22" s="39" t="s">
        <v>45</v>
      </c>
      <c r="G22" s="37">
        <v>42</v>
      </c>
      <c r="H22" s="37">
        <v>42</v>
      </c>
      <c r="I22" s="40">
        <v>507.7</v>
      </c>
      <c r="J22" s="37">
        <v>12</v>
      </c>
      <c r="K22" s="37">
        <v>2</v>
      </c>
      <c r="L22" s="37">
        <v>10</v>
      </c>
      <c r="M22" s="40">
        <f>N22+O22</f>
        <v>507.7</v>
      </c>
      <c r="N22" s="40">
        <v>70.8</v>
      </c>
      <c r="O22" s="41">
        <v>436.9</v>
      </c>
      <c r="P22" s="42">
        <v>17566420</v>
      </c>
      <c r="Q22" s="42">
        <v>4737675.82</v>
      </c>
      <c r="R22" s="42">
        <v>11454783.83</v>
      </c>
      <c r="S22" s="42">
        <v>1373960.35</v>
      </c>
      <c r="T22" s="43">
        <v>0</v>
      </c>
      <c r="V22" s="44"/>
      <c r="W22" s="21"/>
    </row>
    <row r="23" spans="1:23" ht="15">
      <c r="A23" s="37">
        <v>3</v>
      </c>
      <c r="B23" s="45" t="s">
        <v>49</v>
      </c>
      <c r="C23" s="39" t="s">
        <v>50</v>
      </c>
      <c r="D23" s="39" t="s">
        <v>51</v>
      </c>
      <c r="E23" s="39" t="s">
        <v>44</v>
      </c>
      <c r="F23" s="39" t="s">
        <v>45</v>
      </c>
      <c r="G23" s="37">
        <v>24</v>
      </c>
      <c r="H23" s="37">
        <v>24</v>
      </c>
      <c r="I23" s="40">
        <v>232.2</v>
      </c>
      <c r="J23" s="37">
        <f>K23+L23</f>
        <v>10</v>
      </c>
      <c r="K23" s="37">
        <v>3</v>
      </c>
      <c r="L23" s="37">
        <v>7</v>
      </c>
      <c r="M23" s="40">
        <f>N23+O23</f>
        <v>232.20000000000002</v>
      </c>
      <c r="N23" s="40">
        <v>72.4</v>
      </c>
      <c r="O23" s="41">
        <v>159.8</v>
      </c>
      <c r="P23" s="42">
        <v>8034120</v>
      </c>
      <c r="Q23" s="42">
        <v>2166807.81</v>
      </c>
      <c r="R23" s="42">
        <v>5238922.21</v>
      </c>
      <c r="S23" s="42">
        <v>628389.98</v>
      </c>
      <c r="T23" s="43">
        <v>0</v>
      </c>
      <c r="V23" s="44"/>
      <c r="W23" s="21"/>
    </row>
    <row r="24" spans="1:23" ht="15">
      <c r="A24" s="37">
        <v>4</v>
      </c>
      <c r="B24" s="46" t="s">
        <v>52</v>
      </c>
      <c r="C24" s="39" t="s">
        <v>53</v>
      </c>
      <c r="D24" s="39" t="s">
        <v>54</v>
      </c>
      <c r="E24" s="39" t="s">
        <v>44</v>
      </c>
      <c r="F24" s="39" t="s">
        <v>45</v>
      </c>
      <c r="G24" s="37">
        <v>7</v>
      </c>
      <c r="H24" s="37">
        <v>7</v>
      </c>
      <c r="I24" s="40">
        <v>172.2</v>
      </c>
      <c r="J24" s="37">
        <v>3</v>
      </c>
      <c r="K24" s="37">
        <v>0</v>
      </c>
      <c r="L24" s="37">
        <v>3</v>
      </c>
      <c r="M24" s="40">
        <f>N24+O24</f>
        <v>74.7</v>
      </c>
      <c r="N24" s="40">
        <v>0</v>
      </c>
      <c r="O24" s="41">
        <v>74.7</v>
      </c>
      <c r="P24" s="42">
        <v>2584620</v>
      </c>
      <c r="Q24" s="42">
        <v>697073.83</v>
      </c>
      <c r="R24" s="42">
        <v>1685389.7</v>
      </c>
      <c r="S24" s="42">
        <v>202156.47</v>
      </c>
      <c r="T24" s="43">
        <v>0</v>
      </c>
      <c r="V24" s="44"/>
      <c r="W24" s="21"/>
    </row>
    <row r="25" spans="1:23" ht="15">
      <c r="A25" s="37">
        <v>5</v>
      </c>
      <c r="B25" s="46" t="s">
        <v>55</v>
      </c>
      <c r="C25" s="39" t="s">
        <v>56</v>
      </c>
      <c r="D25" s="39" t="s">
        <v>57</v>
      </c>
      <c r="E25" s="39" t="s">
        <v>44</v>
      </c>
      <c r="F25" s="39" t="s">
        <v>45</v>
      </c>
      <c r="G25" s="37">
        <v>19</v>
      </c>
      <c r="H25" s="37">
        <v>19</v>
      </c>
      <c r="I25" s="40">
        <v>213.6</v>
      </c>
      <c r="J25" s="37">
        <f>K25+L25</f>
        <v>5</v>
      </c>
      <c r="K25" s="37">
        <v>1</v>
      </c>
      <c r="L25" s="37">
        <v>4</v>
      </c>
      <c r="M25" s="40">
        <f>N25+O25</f>
        <v>213.6</v>
      </c>
      <c r="N25" s="40">
        <v>61.6</v>
      </c>
      <c r="O25" s="41">
        <v>152</v>
      </c>
      <c r="P25" s="42">
        <v>7390560</v>
      </c>
      <c r="Q25" s="42">
        <v>1993239.23</v>
      </c>
      <c r="R25" s="42">
        <v>4819266.94</v>
      </c>
      <c r="S25" s="42">
        <v>578053.83</v>
      </c>
      <c r="T25" s="43">
        <v>0</v>
      </c>
      <c r="V25" s="44"/>
      <c r="W25" s="21"/>
    </row>
    <row r="26" spans="1:23" ht="15">
      <c r="A26" s="37">
        <v>6</v>
      </c>
      <c r="B26" s="47" t="s">
        <v>58</v>
      </c>
      <c r="C26" s="39" t="s">
        <v>59</v>
      </c>
      <c r="D26" s="39" t="s">
        <v>60</v>
      </c>
      <c r="E26" s="39" t="s">
        <v>44</v>
      </c>
      <c r="F26" s="39" t="s">
        <v>45</v>
      </c>
      <c r="G26" s="37">
        <v>40</v>
      </c>
      <c r="H26" s="37">
        <v>40</v>
      </c>
      <c r="I26" s="40">
        <v>962.58</v>
      </c>
      <c r="J26" s="37">
        <v>14</v>
      </c>
      <c r="K26" s="37">
        <v>1</v>
      </c>
      <c r="L26" s="37">
        <v>13</v>
      </c>
      <c r="M26" s="40">
        <v>808.78</v>
      </c>
      <c r="N26" s="40">
        <v>27.1</v>
      </c>
      <c r="O26" s="41">
        <v>781.68</v>
      </c>
      <c r="P26" s="42">
        <v>27983788</v>
      </c>
      <c r="Q26" s="42">
        <v>7547247.29</v>
      </c>
      <c r="R26" s="42">
        <v>18247784.26</v>
      </c>
      <c r="S26" s="42">
        <v>2188756.45</v>
      </c>
      <c r="T26" s="43">
        <v>0</v>
      </c>
      <c r="V26" s="44"/>
      <c r="W26" s="21"/>
    </row>
    <row r="27" spans="1:23" ht="15">
      <c r="A27" s="37">
        <v>7</v>
      </c>
      <c r="B27" s="47" t="s">
        <v>61</v>
      </c>
      <c r="C27" s="39" t="s">
        <v>62</v>
      </c>
      <c r="D27" s="39" t="s">
        <v>63</v>
      </c>
      <c r="E27" s="39" t="s">
        <v>44</v>
      </c>
      <c r="F27" s="39" t="s">
        <v>45</v>
      </c>
      <c r="G27" s="37">
        <v>64</v>
      </c>
      <c r="H27" s="37">
        <v>64</v>
      </c>
      <c r="I27" s="40">
        <v>659.8</v>
      </c>
      <c r="J27" s="37">
        <f>K27+L27</f>
        <v>21</v>
      </c>
      <c r="K27" s="37">
        <v>7</v>
      </c>
      <c r="L27" s="37">
        <v>14</v>
      </c>
      <c r="M27" s="40">
        <f>N27+O27</f>
        <v>609.7</v>
      </c>
      <c r="N27" s="40">
        <v>203.7</v>
      </c>
      <c r="O27" s="41">
        <v>406</v>
      </c>
      <c r="P27" s="42">
        <v>21095620</v>
      </c>
      <c r="Q27" s="42">
        <v>5689503.54</v>
      </c>
      <c r="R27" s="42">
        <v>13756119.17</v>
      </c>
      <c r="S27" s="42">
        <v>1649997.29</v>
      </c>
      <c r="T27" s="43">
        <v>0</v>
      </c>
      <c r="V27" s="44"/>
      <c r="W27" s="21"/>
    </row>
    <row r="28" spans="1:23" ht="15">
      <c r="A28" s="37">
        <v>8</v>
      </c>
      <c r="B28" s="47" t="s">
        <v>64</v>
      </c>
      <c r="C28" s="39" t="s">
        <v>65</v>
      </c>
      <c r="D28" s="39" t="s">
        <v>66</v>
      </c>
      <c r="E28" s="39" t="s">
        <v>44</v>
      </c>
      <c r="F28" s="39" t="s">
        <v>45</v>
      </c>
      <c r="G28" s="37">
        <v>40</v>
      </c>
      <c r="H28" s="37">
        <v>40</v>
      </c>
      <c r="I28" s="40">
        <v>477.6</v>
      </c>
      <c r="J28" s="37">
        <v>17</v>
      </c>
      <c r="K28" s="37">
        <v>5</v>
      </c>
      <c r="L28" s="37">
        <v>12</v>
      </c>
      <c r="M28" s="40">
        <v>459.9</v>
      </c>
      <c r="N28" s="40">
        <v>136.5</v>
      </c>
      <c r="O28" s="41">
        <v>323.4</v>
      </c>
      <c r="P28" s="42">
        <v>15912540</v>
      </c>
      <c r="Q28" s="42">
        <v>4291623.22</v>
      </c>
      <c r="R28" s="42">
        <v>10376314.92</v>
      </c>
      <c r="S28" s="42">
        <v>1244601.86</v>
      </c>
      <c r="T28" s="43">
        <v>0</v>
      </c>
      <c r="V28" s="44"/>
      <c r="W28" s="21"/>
    </row>
    <row r="29" spans="1:23" ht="15">
      <c r="A29" s="37">
        <v>9</v>
      </c>
      <c r="B29" s="47" t="s">
        <v>67</v>
      </c>
      <c r="C29" s="39" t="s">
        <v>68</v>
      </c>
      <c r="D29" s="39" t="s">
        <v>69</v>
      </c>
      <c r="E29" s="39" t="s">
        <v>44</v>
      </c>
      <c r="F29" s="39" t="s">
        <v>45</v>
      </c>
      <c r="G29" s="37">
        <v>30</v>
      </c>
      <c r="H29" s="37">
        <v>30</v>
      </c>
      <c r="I29" s="40">
        <v>326.2</v>
      </c>
      <c r="J29" s="37">
        <v>8</v>
      </c>
      <c r="K29" s="37">
        <v>1</v>
      </c>
      <c r="L29" s="37">
        <v>7</v>
      </c>
      <c r="M29" s="40">
        <v>326.2</v>
      </c>
      <c r="N29" s="40">
        <v>38.1</v>
      </c>
      <c r="O29" s="41">
        <v>288.1</v>
      </c>
      <c r="P29" s="42">
        <v>11286520</v>
      </c>
      <c r="Q29" s="42">
        <v>3043982.38</v>
      </c>
      <c r="R29" s="42">
        <v>7359760.65</v>
      </c>
      <c r="S29" s="42">
        <v>882776.97</v>
      </c>
      <c r="T29" s="43">
        <v>0</v>
      </c>
      <c r="V29" s="44"/>
      <c r="W29" s="21"/>
    </row>
    <row r="30" spans="1:23" ht="15">
      <c r="A30" s="37">
        <v>10</v>
      </c>
      <c r="B30" s="47" t="s">
        <v>70</v>
      </c>
      <c r="C30" s="48" t="s">
        <v>71</v>
      </c>
      <c r="D30" s="39" t="s">
        <v>72</v>
      </c>
      <c r="E30" s="39" t="s">
        <v>44</v>
      </c>
      <c r="F30" s="39" t="s">
        <v>45</v>
      </c>
      <c r="G30" s="37">
        <v>30</v>
      </c>
      <c r="H30" s="37">
        <v>30</v>
      </c>
      <c r="I30" s="40">
        <v>513.81</v>
      </c>
      <c r="J30" s="37">
        <v>16</v>
      </c>
      <c r="K30" s="37">
        <v>11</v>
      </c>
      <c r="L30" s="37">
        <v>5</v>
      </c>
      <c r="M30" s="40">
        <v>513.81</v>
      </c>
      <c r="N30" s="40">
        <v>341</v>
      </c>
      <c r="O30" s="41">
        <v>172.81</v>
      </c>
      <c r="P30" s="42">
        <v>17777826</v>
      </c>
      <c r="Q30" s="42">
        <v>4794692.17</v>
      </c>
      <c r="R30" s="42">
        <v>11592638.33</v>
      </c>
      <c r="S30" s="42">
        <v>1390495.5</v>
      </c>
      <c r="T30" s="43">
        <v>0</v>
      </c>
      <c r="V30" s="44"/>
      <c r="W30" s="21"/>
    </row>
    <row r="31" spans="1:23" ht="15">
      <c r="A31" s="37">
        <v>11</v>
      </c>
      <c r="B31" s="47" t="s">
        <v>73</v>
      </c>
      <c r="C31" s="39" t="s">
        <v>74</v>
      </c>
      <c r="D31" s="39" t="s">
        <v>75</v>
      </c>
      <c r="E31" s="39" t="s">
        <v>44</v>
      </c>
      <c r="F31" s="39" t="s">
        <v>45</v>
      </c>
      <c r="G31" s="37">
        <v>42</v>
      </c>
      <c r="H31" s="37">
        <v>42</v>
      </c>
      <c r="I31" s="40">
        <v>501.29</v>
      </c>
      <c r="J31" s="37">
        <v>16</v>
      </c>
      <c r="K31" s="37">
        <v>7</v>
      </c>
      <c r="L31" s="37">
        <v>9</v>
      </c>
      <c r="M31" s="40">
        <v>501.29</v>
      </c>
      <c r="N31" s="40">
        <v>189.7</v>
      </c>
      <c r="O31" s="41">
        <v>311.59</v>
      </c>
      <c r="P31" s="42">
        <v>17344634</v>
      </c>
      <c r="Q31" s="42">
        <v>4677859.98</v>
      </c>
      <c r="R31" s="42">
        <v>11310160.7</v>
      </c>
      <c r="S31" s="42">
        <v>1356613.32</v>
      </c>
      <c r="T31" s="43">
        <v>0</v>
      </c>
      <c r="V31" s="44"/>
      <c r="W31" s="21"/>
    </row>
    <row r="32" spans="1:23" ht="15">
      <c r="A32" s="37">
        <v>12</v>
      </c>
      <c r="B32" s="47" t="s">
        <v>76</v>
      </c>
      <c r="C32" s="39" t="s">
        <v>77</v>
      </c>
      <c r="D32" s="39" t="s">
        <v>78</v>
      </c>
      <c r="E32" s="39" t="s">
        <v>44</v>
      </c>
      <c r="F32" s="39" t="s">
        <v>45</v>
      </c>
      <c r="G32" s="37">
        <v>21</v>
      </c>
      <c r="H32" s="37">
        <v>21</v>
      </c>
      <c r="I32" s="40">
        <v>419.5</v>
      </c>
      <c r="J32" s="37">
        <f>K32+L32</f>
        <v>9</v>
      </c>
      <c r="K32" s="37">
        <v>7</v>
      </c>
      <c r="L32" s="37">
        <v>2</v>
      </c>
      <c r="M32" s="40">
        <f>N32+O32</f>
        <v>419.5</v>
      </c>
      <c r="N32" s="40">
        <v>324.5</v>
      </c>
      <c r="O32" s="41">
        <v>95</v>
      </c>
      <c r="P32" s="42">
        <v>14514700</v>
      </c>
      <c r="Q32" s="42">
        <v>3914624.79</v>
      </c>
      <c r="R32" s="42">
        <v>9464805.63</v>
      </c>
      <c r="S32" s="42">
        <v>1135269.58</v>
      </c>
      <c r="T32" s="43">
        <v>0</v>
      </c>
      <c r="V32" s="44"/>
      <c r="W32" s="21"/>
    </row>
    <row r="33" spans="1:23" ht="15">
      <c r="A33" s="37">
        <v>13</v>
      </c>
      <c r="B33" s="47" t="s">
        <v>79</v>
      </c>
      <c r="C33" s="39" t="s">
        <v>80</v>
      </c>
      <c r="D33" s="39" t="s">
        <v>54</v>
      </c>
      <c r="E33" s="39" t="s">
        <v>44</v>
      </c>
      <c r="F33" s="39" t="s">
        <v>45</v>
      </c>
      <c r="G33" s="37">
        <v>21</v>
      </c>
      <c r="H33" s="37">
        <v>21</v>
      </c>
      <c r="I33" s="40">
        <v>183.3</v>
      </c>
      <c r="J33" s="37">
        <f>K33+L33</f>
        <v>5</v>
      </c>
      <c r="K33" s="37">
        <v>1</v>
      </c>
      <c r="L33" s="37">
        <v>4</v>
      </c>
      <c r="M33" s="40">
        <f>N33+O33</f>
        <v>183.3</v>
      </c>
      <c r="N33" s="40">
        <v>34.8</v>
      </c>
      <c r="O33" s="41">
        <v>148.5</v>
      </c>
      <c r="P33" s="42">
        <v>6342180</v>
      </c>
      <c r="Q33" s="42">
        <v>1710490.4</v>
      </c>
      <c r="R33" s="42">
        <v>4135634.98</v>
      </c>
      <c r="S33" s="42">
        <v>496054.62</v>
      </c>
      <c r="T33" s="43">
        <v>0</v>
      </c>
      <c r="V33" s="44"/>
      <c r="W33" s="21"/>
    </row>
    <row r="34" spans="1:23" ht="15">
      <c r="A34" s="37">
        <v>14</v>
      </c>
      <c r="B34" s="47" t="s">
        <v>81</v>
      </c>
      <c r="C34" s="39" t="s">
        <v>82</v>
      </c>
      <c r="D34" s="39" t="s">
        <v>83</v>
      </c>
      <c r="E34" s="39" t="s">
        <v>44</v>
      </c>
      <c r="F34" s="39" t="s">
        <v>45</v>
      </c>
      <c r="G34" s="37">
        <v>35</v>
      </c>
      <c r="H34" s="37">
        <v>35</v>
      </c>
      <c r="I34" s="40">
        <v>416</v>
      </c>
      <c r="J34" s="37">
        <f>K34+L34</f>
        <v>8</v>
      </c>
      <c r="K34" s="37">
        <v>1</v>
      </c>
      <c r="L34" s="37">
        <v>7</v>
      </c>
      <c r="M34" s="40">
        <f>N34+O34</f>
        <v>416</v>
      </c>
      <c r="N34" s="40">
        <v>52.7</v>
      </c>
      <c r="O34" s="41">
        <v>363.3</v>
      </c>
      <c r="P34" s="42">
        <v>14393600</v>
      </c>
      <c r="Q34" s="42">
        <v>3881964.04</v>
      </c>
      <c r="R34" s="42">
        <v>9385838.24</v>
      </c>
      <c r="S34" s="42">
        <v>1125797.72</v>
      </c>
      <c r="T34" s="43">
        <v>0</v>
      </c>
      <c r="V34" s="44"/>
      <c r="W34" s="21"/>
    </row>
    <row r="35" spans="1:23" ht="15">
      <c r="A35" s="37">
        <v>15</v>
      </c>
      <c r="B35" s="47" t="s">
        <v>84</v>
      </c>
      <c r="C35" s="49">
        <v>78</v>
      </c>
      <c r="D35" s="39" t="s">
        <v>60</v>
      </c>
      <c r="E35" s="39" t="s">
        <v>44</v>
      </c>
      <c r="F35" s="39" t="s">
        <v>45</v>
      </c>
      <c r="G35" s="37">
        <v>7</v>
      </c>
      <c r="H35" s="37">
        <v>7</v>
      </c>
      <c r="I35" s="40">
        <v>121.7</v>
      </c>
      <c r="J35" s="37">
        <f>K35+L35</f>
        <v>3</v>
      </c>
      <c r="K35" s="37">
        <v>1</v>
      </c>
      <c r="L35" s="37">
        <v>2</v>
      </c>
      <c r="M35" s="40">
        <f>N35+O35</f>
        <v>91.5</v>
      </c>
      <c r="N35" s="40">
        <v>30.9</v>
      </c>
      <c r="O35" s="41">
        <v>60.6</v>
      </c>
      <c r="P35" s="42">
        <v>3165900</v>
      </c>
      <c r="Q35" s="42">
        <v>853845.46</v>
      </c>
      <c r="R35" s="42">
        <v>2064433.17</v>
      </c>
      <c r="S35" s="42">
        <v>247621.37</v>
      </c>
      <c r="T35" s="43">
        <v>0</v>
      </c>
      <c r="V35" s="21"/>
      <c r="W35" s="21"/>
    </row>
    <row r="36" spans="1:23" ht="15">
      <c r="A36" s="37">
        <v>16</v>
      </c>
      <c r="B36" s="47" t="s">
        <v>85</v>
      </c>
      <c r="C36" s="39" t="s">
        <v>86</v>
      </c>
      <c r="D36" s="39" t="s">
        <v>57</v>
      </c>
      <c r="E36" s="39" t="s">
        <v>44</v>
      </c>
      <c r="F36" s="39" t="s">
        <v>45</v>
      </c>
      <c r="G36" s="37">
        <v>15</v>
      </c>
      <c r="H36" s="37">
        <v>15</v>
      </c>
      <c r="I36" s="40">
        <v>128.1</v>
      </c>
      <c r="J36" s="37">
        <f>K36+L36</f>
        <v>3</v>
      </c>
      <c r="K36" s="37">
        <v>0</v>
      </c>
      <c r="L36" s="37">
        <v>3</v>
      </c>
      <c r="M36" s="40">
        <f>N36+O36</f>
        <v>96.5</v>
      </c>
      <c r="N36" s="40">
        <v>0</v>
      </c>
      <c r="O36" s="41">
        <v>96.5</v>
      </c>
      <c r="P36" s="42">
        <v>3338900</v>
      </c>
      <c r="Q36" s="42">
        <v>900503.68</v>
      </c>
      <c r="R36" s="42">
        <v>2177243.72</v>
      </c>
      <c r="S36" s="42">
        <v>261152.6</v>
      </c>
      <c r="T36" s="43">
        <v>0</v>
      </c>
      <c r="V36" s="21"/>
      <c r="W36" s="21"/>
    </row>
    <row r="37" spans="1:23" ht="15">
      <c r="A37" s="37">
        <v>17</v>
      </c>
      <c r="B37" s="47" t="s">
        <v>87</v>
      </c>
      <c r="C37" s="39" t="s">
        <v>88</v>
      </c>
      <c r="D37" s="39" t="s">
        <v>89</v>
      </c>
      <c r="E37" s="39" t="s">
        <v>44</v>
      </c>
      <c r="F37" s="39" t="s">
        <v>45</v>
      </c>
      <c r="G37" s="37">
        <v>36</v>
      </c>
      <c r="H37" s="37">
        <v>36</v>
      </c>
      <c r="I37" s="40">
        <v>381.1</v>
      </c>
      <c r="J37" s="37">
        <v>12</v>
      </c>
      <c r="K37" s="37">
        <v>1</v>
      </c>
      <c r="L37" s="37">
        <v>11</v>
      </c>
      <c r="M37" s="40">
        <f>N37+O37</f>
        <v>281.8</v>
      </c>
      <c r="N37" s="40">
        <v>41</v>
      </c>
      <c r="O37" s="41">
        <v>240.8</v>
      </c>
      <c r="P37" s="42">
        <v>9750280</v>
      </c>
      <c r="Q37" s="42">
        <v>2629657.37</v>
      </c>
      <c r="R37" s="42">
        <v>6358002.92</v>
      </c>
      <c r="S37" s="42">
        <v>762619.71</v>
      </c>
      <c r="T37" s="43">
        <v>0</v>
      </c>
      <c r="V37" s="21"/>
      <c r="W37" s="21"/>
    </row>
    <row r="38" spans="1:23" ht="15">
      <c r="A38" s="37">
        <v>18</v>
      </c>
      <c r="B38" s="47" t="s">
        <v>90</v>
      </c>
      <c r="C38" s="49">
        <v>75</v>
      </c>
      <c r="D38" s="50">
        <v>38708</v>
      </c>
      <c r="E38" s="39" t="s">
        <v>44</v>
      </c>
      <c r="F38" s="39" t="s">
        <v>45</v>
      </c>
      <c r="G38" s="37">
        <v>49</v>
      </c>
      <c r="H38" s="37">
        <v>49</v>
      </c>
      <c r="I38" s="40">
        <v>318.4</v>
      </c>
      <c r="J38" s="37">
        <v>23</v>
      </c>
      <c r="K38" s="37">
        <v>1</v>
      </c>
      <c r="L38" s="37">
        <v>22</v>
      </c>
      <c r="M38" s="40">
        <v>285.7</v>
      </c>
      <c r="N38" s="40">
        <v>23.3</v>
      </c>
      <c r="O38" s="41">
        <v>262.4</v>
      </c>
      <c r="P38" s="51">
        <v>9885220</v>
      </c>
      <c r="Q38" s="51">
        <v>2666050.78</v>
      </c>
      <c r="R38" s="51">
        <v>6445995.16</v>
      </c>
      <c r="S38" s="51">
        <v>773174.06</v>
      </c>
      <c r="T38" s="43">
        <v>0</v>
      </c>
      <c r="V38" s="21"/>
      <c r="W38" s="21"/>
    </row>
    <row r="39" spans="1:23" s="29" customFormat="1" ht="18.75" customHeight="1">
      <c r="A39" s="52" t="s">
        <v>91</v>
      </c>
      <c r="B39" s="52"/>
      <c r="C39" s="31" t="s">
        <v>38</v>
      </c>
      <c r="D39" s="31" t="s">
        <v>38</v>
      </c>
      <c r="E39" s="31" t="s">
        <v>38</v>
      </c>
      <c r="F39" s="31" t="s">
        <v>38</v>
      </c>
      <c r="G39" s="26">
        <f>SUM(G40:G51)</f>
        <v>165</v>
      </c>
      <c r="H39" s="26">
        <f>SUM(H40:H51)</f>
        <v>165</v>
      </c>
      <c r="I39" s="27">
        <f>SUM(I40:I51)</f>
        <v>3860</v>
      </c>
      <c r="J39" s="26">
        <f>SUM(J40:J51)</f>
        <v>74</v>
      </c>
      <c r="K39" s="26">
        <f>SUM(K40:K51)</f>
        <v>5</v>
      </c>
      <c r="L39" s="26">
        <f>SUM(L40:L51)</f>
        <v>69</v>
      </c>
      <c r="M39" s="27">
        <f>SUM(M40:M51)</f>
        <v>3120.21</v>
      </c>
      <c r="N39" s="27">
        <f>SUM(N40:N51)</f>
        <v>230.8</v>
      </c>
      <c r="O39" s="32">
        <f>SUM(O40:O51)</f>
        <v>2889.41</v>
      </c>
      <c r="P39" s="33">
        <v>107959266</v>
      </c>
      <c r="Q39" s="33">
        <v>29116689.93</v>
      </c>
      <c r="R39" s="33">
        <v>70398524.83</v>
      </c>
      <c r="S39" s="33">
        <v>8444051.24</v>
      </c>
      <c r="T39" s="28">
        <v>0</v>
      </c>
      <c r="V39" s="30"/>
      <c r="W39" s="30"/>
    </row>
    <row r="40" spans="1:23" ht="15">
      <c r="A40" s="53">
        <v>19</v>
      </c>
      <c r="B40" s="47" t="s">
        <v>92</v>
      </c>
      <c r="C40" s="39" t="s">
        <v>93</v>
      </c>
      <c r="D40" s="50">
        <v>40899</v>
      </c>
      <c r="E40" s="39" t="s">
        <v>44</v>
      </c>
      <c r="F40" s="39" t="s">
        <v>45</v>
      </c>
      <c r="G40" s="37">
        <v>36</v>
      </c>
      <c r="H40" s="37">
        <v>36</v>
      </c>
      <c r="I40" s="40">
        <v>790.4</v>
      </c>
      <c r="J40" s="37">
        <f>K40+L40</f>
        <v>17</v>
      </c>
      <c r="K40" s="37">
        <v>0</v>
      </c>
      <c r="L40" s="37">
        <v>17</v>
      </c>
      <c r="M40" s="40">
        <f>+N40+O40</f>
        <v>625.46</v>
      </c>
      <c r="N40" s="40">
        <v>0</v>
      </c>
      <c r="O40" s="41">
        <v>625.46</v>
      </c>
      <c r="P40" s="42">
        <v>21640916</v>
      </c>
      <c r="Q40" s="42">
        <v>5836570.26</v>
      </c>
      <c r="R40" s="42">
        <v>14111698.04</v>
      </c>
      <c r="S40" s="42">
        <v>1692647.7</v>
      </c>
      <c r="T40" s="43">
        <v>0</v>
      </c>
      <c r="V40" s="21"/>
      <c r="W40" s="21"/>
    </row>
    <row r="41" spans="1:23" ht="15">
      <c r="A41" s="53">
        <v>20</v>
      </c>
      <c r="B41" s="47" t="s">
        <v>94</v>
      </c>
      <c r="C41" s="39" t="s">
        <v>93</v>
      </c>
      <c r="D41" s="50">
        <v>40899</v>
      </c>
      <c r="E41" s="39" t="s">
        <v>44</v>
      </c>
      <c r="F41" s="39" t="s">
        <v>45</v>
      </c>
      <c r="G41" s="37">
        <v>5</v>
      </c>
      <c r="H41" s="37">
        <v>5</v>
      </c>
      <c r="I41" s="40">
        <v>158.5</v>
      </c>
      <c r="J41" s="37">
        <f>K41+L41</f>
        <v>2</v>
      </c>
      <c r="K41" s="37">
        <v>0</v>
      </c>
      <c r="L41" s="37">
        <v>2</v>
      </c>
      <c r="M41" s="40">
        <f>+N41+O41</f>
        <v>112.7</v>
      </c>
      <c r="N41" s="40">
        <v>0</v>
      </c>
      <c r="O41" s="41">
        <v>112.7</v>
      </c>
      <c r="P41" s="42">
        <v>3899420</v>
      </c>
      <c r="Q41" s="42">
        <v>1051676.31</v>
      </c>
      <c r="R41" s="42">
        <v>2542749.93</v>
      </c>
      <c r="S41" s="42">
        <v>304993.76</v>
      </c>
      <c r="T41" s="43">
        <v>0</v>
      </c>
      <c r="V41" s="54"/>
      <c r="W41" s="54"/>
    </row>
    <row r="42" spans="1:23" ht="15">
      <c r="A42" s="53">
        <v>21</v>
      </c>
      <c r="B42" s="47" t="s">
        <v>95</v>
      </c>
      <c r="C42" s="39" t="s">
        <v>93</v>
      </c>
      <c r="D42" s="50">
        <v>39022</v>
      </c>
      <c r="E42" s="39" t="s">
        <v>44</v>
      </c>
      <c r="F42" s="39" t="s">
        <v>45</v>
      </c>
      <c r="G42" s="37">
        <v>19</v>
      </c>
      <c r="H42" s="37">
        <v>19</v>
      </c>
      <c r="I42" s="40">
        <v>558.1</v>
      </c>
      <c r="J42" s="37">
        <f>K42+L42</f>
        <v>8</v>
      </c>
      <c r="K42" s="37">
        <v>0</v>
      </c>
      <c r="L42" s="37">
        <v>8</v>
      </c>
      <c r="M42" s="40">
        <f>+N42+O42</f>
        <v>444.75</v>
      </c>
      <c r="N42" s="40">
        <v>0</v>
      </c>
      <c r="O42" s="41">
        <v>444.75</v>
      </c>
      <c r="P42" s="42">
        <v>15388350</v>
      </c>
      <c r="Q42" s="42">
        <v>4150248.82</v>
      </c>
      <c r="R42" s="42">
        <v>10034498.93</v>
      </c>
      <c r="S42" s="42">
        <v>1203602.25</v>
      </c>
      <c r="T42" s="43">
        <v>0</v>
      </c>
      <c r="V42" s="54"/>
      <c r="W42" s="54"/>
    </row>
    <row r="43" spans="1:23" ht="15">
      <c r="A43" s="53">
        <v>22</v>
      </c>
      <c r="B43" s="47" t="s">
        <v>96</v>
      </c>
      <c r="C43" s="39" t="s">
        <v>93</v>
      </c>
      <c r="D43" s="50">
        <v>39022</v>
      </c>
      <c r="E43" s="39" t="s">
        <v>44</v>
      </c>
      <c r="F43" s="39" t="s">
        <v>45</v>
      </c>
      <c r="G43" s="37">
        <v>22</v>
      </c>
      <c r="H43" s="37">
        <v>22</v>
      </c>
      <c r="I43" s="40">
        <v>562.9</v>
      </c>
      <c r="J43" s="37">
        <f>K43+L43</f>
        <v>9</v>
      </c>
      <c r="K43" s="37">
        <v>0</v>
      </c>
      <c r="L43" s="37">
        <v>9</v>
      </c>
      <c r="M43" s="40">
        <f>+N43+O43</f>
        <v>371.8</v>
      </c>
      <c r="N43" s="40">
        <v>0</v>
      </c>
      <c r="O43" s="41">
        <v>371.8</v>
      </c>
      <c r="P43" s="42">
        <v>12864280</v>
      </c>
      <c r="Q43" s="42">
        <v>3469505.36</v>
      </c>
      <c r="R43" s="42">
        <v>8388592.92</v>
      </c>
      <c r="S43" s="42">
        <v>1006181.72</v>
      </c>
      <c r="T43" s="43">
        <v>0</v>
      </c>
      <c r="V43" s="54"/>
      <c r="W43" s="54"/>
    </row>
    <row r="44" spans="1:23" ht="15">
      <c r="A44" s="53">
        <v>23</v>
      </c>
      <c r="B44" s="47" t="s">
        <v>97</v>
      </c>
      <c r="C44" s="39" t="s">
        <v>93</v>
      </c>
      <c r="D44" s="50">
        <v>40868</v>
      </c>
      <c r="E44" s="39" t="s">
        <v>44</v>
      </c>
      <c r="F44" s="39" t="s">
        <v>45</v>
      </c>
      <c r="G44" s="37">
        <v>19</v>
      </c>
      <c r="H44" s="37">
        <v>19</v>
      </c>
      <c r="I44" s="40">
        <v>367.6</v>
      </c>
      <c r="J44" s="37">
        <f>K44+L44</f>
        <v>8</v>
      </c>
      <c r="K44" s="37">
        <v>2</v>
      </c>
      <c r="L44" s="37">
        <v>6</v>
      </c>
      <c r="M44" s="40">
        <f>+N44+O44</f>
        <v>367.6</v>
      </c>
      <c r="N44" s="40">
        <v>99.8</v>
      </c>
      <c r="O44" s="41">
        <v>267.8</v>
      </c>
      <c r="P44" s="42">
        <v>12718960</v>
      </c>
      <c r="Q44" s="42">
        <v>3430312.45</v>
      </c>
      <c r="R44" s="42">
        <v>8293832.06</v>
      </c>
      <c r="S44" s="42">
        <v>994815.49</v>
      </c>
      <c r="T44" s="43">
        <v>0</v>
      </c>
      <c r="V44" s="54"/>
      <c r="W44" s="54"/>
    </row>
    <row r="45" spans="1:23" ht="15">
      <c r="A45" s="53">
        <v>24</v>
      </c>
      <c r="B45" s="47" t="s">
        <v>98</v>
      </c>
      <c r="C45" s="39" t="s">
        <v>93</v>
      </c>
      <c r="D45" s="50">
        <v>40157</v>
      </c>
      <c r="E45" s="39" t="s">
        <v>44</v>
      </c>
      <c r="F45" s="39" t="s">
        <v>45</v>
      </c>
      <c r="G45" s="37">
        <v>5</v>
      </c>
      <c r="H45" s="37">
        <v>5</v>
      </c>
      <c r="I45" s="40">
        <v>125.4</v>
      </c>
      <c r="J45" s="37">
        <f>K45+L45</f>
        <v>2</v>
      </c>
      <c r="K45" s="37">
        <v>1</v>
      </c>
      <c r="L45" s="37">
        <v>1</v>
      </c>
      <c r="M45" s="40">
        <f>+N45+O45</f>
        <v>125.4</v>
      </c>
      <c r="N45" s="40">
        <v>62</v>
      </c>
      <c r="O45" s="41">
        <v>63.4</v>
      </c>
      <c r="P45" s="42">
        <v>4338840</v>
      </c>
      <c r="Q45" s="42">
        <v>1170188.2</v>
      </c>
      <c r="R45" s="42">
        <v>2829288.74</v>
      </c>
      <c r="S45" s="42">
        <v>339363.06</v>
      </c>
      <c r="T45" s="43">
        <v>0</v>
      </c>
      <c r="V45" s="54"/>
      <c r="W45" s="54"/>
    </row>
    <row r="46" spans="1:23" ht="15">
      <c r="A46" s="53">
        <v>25</v>
      </c>
      <c r="B46" s="47" t="s">
        <v>99</v>
      </c>
      <c r="C46" s="39" t="s">
        <v>93</v>
      </c>
      <c r="D46" s="50">
        <v>40157</v>
      </c>
      <c r="E46" s="39" t="s">
        <v>44</v>
      </c>
      <c r="F46" s="39" t="s">
        <v>45</v>
      </c>
      <c r="G46" s="37">
        <v>5</v>
      </c>
      <c r="H46" s="37">
        <v>5</v>
      </c>
      <c r="I46" s="40">
        <v>108.4</v>
      </c>
      <c r="J46" s="37">
        <f>K46+L46</f>
        <v>2</v>
      </c>
      <c r="K46" s="37">
        <v>0</v>
      </c>
      <c r="L46" s="37">
        <v>2</v>
      </c>
      <c r="M46" s="40">
        <f>+N46+O46</f>
        <v>108.4</v>
      </c>
      <c r="N46" s="40">
        <v>0</v>
      </c>
      <c r="O46" s="41">
        <v>108.4</v>
      </c>
      <c r="P46" s="42">
        <v>3750640</v>
      </c>
      <c r="Q46" s="42">
        <v>1011550.24</v>
      </c>
      <c r="R46" s="42">
        <v>2445732.85</v>
      </c>
      <c r="S46" s="42">
        <v>293356.91</v>
      </c>
      <c r="T46" s="43">
        <v>0</v>
      </c>
      <c r="V46" s="54"/>
      <c r="W46" s="54"/>
    </row>
    <row r="47" spans="1:23" ht="15">
      <c r="A47" s="53">
        <v>26</v>
      </c>
      <c r="B47" s="47" t="s">
        <v>100</v>
      </c>
      <c r="C47" s="39" t="s">
        <v>93</v>
      </c>
      <c r="D47" s="50">
        <v>40899</v>
      </c>
      <c r="E47" s="39" t="s">
        <v>44</v>
      </c>
      <c r="F47" s="39" t="s">
        <v>45</v>
      </c>
      <c r="G47" s="37">
        <v>7</v>
      </c>
      <c r="H47" s="37">
        <v>7</v>
      </c>
      <c r="I47" s="40">
        <v>258.9</v>
      </c>
      <c r="J47" s="37">
        <f>K47+L47</f>
        <v>4</v>
      </c>
      <c r="K47" s="37">
        <v>1</v>
      </c>
      <c r="L47" s="37">
        <v>3</v>
      </c>
      <c r="M47" s="40">
        <f>+N47+O47</f>
        <v>116.89999999999999</v>
      </c>
      <c r="N47" s="40">
        <v>25.8</v>
      </c>
      <c r="O47" s="41">
        <v>91.1</v>
      </c>
      <c r="P47" s="42">
        <v>4044740</v>
      </c>
      <c r="Q47" s="42">
        <v>1090869.22</v>
      </c>
      <c r="R47" s="42">
        <v>2637510.79</v>
      </c>
      <c r="S47" s="42">
        <v>316359.99</v>
      </c>
      <c r="T47" s="43">
        <v>0</v>
      </c>
      <c r="V47" s="54"/>
      <c r="W47" s="54"/>
    </row>
    <row r="48" spans="1:23" ht="15">
      <c r="A48" s="53">
        <v>27</v>
      </c>
      <c r="B48" s="47" t="s">
        <v>101</v>
      </c>
      <c r="C48" s="39" t="s">
        <v>93</v>
      </c>
      <c r="D48" s="50">
        <v>40899</v>
      </c>
      <c r="E48" s="39" t="s">
        <v>44</v>
      </c>
      <c r="F48" s="39" t="s">
        <v>45</v>
      </c>
      <c r="G48" s="37">
        <v>18</v>
      </c>
      <c r="H48" s="37">
        <v>18</v>
      </c>
      <c r="I48" s="40">
        <v>301.7</v>
      </c>
      <c r="J48" s="37">
        <f>K48+L48</f>
        <v>8</v>
      </c>
      <c r="K48" s="37">
        <v>0</v>
      </c>
      <c r="L48" s="37">
        <v>8</v>
      </c>
      <c r="M48" s="40">
        <f>+N48+O48</f>
        <v>301.7</v>
      </c>
      <c r="N48" s="40">
        <v>0</v>
      </c>
      <c r="O48" s="41">
        <v>301.7</v>
      </c>
      <c r="P48" s="42">
        <v>10438820</v>
      </c>
      <c r="Q48" s="42">
        <v>2815357.09</v>
      </c>
      <c r="R48" s="42">
        <v>6806988.94</v>
      </c>
      <c r="S48" s="42">
        <v>816473.97</v>
      </c>
      <c r="T48" s="43">
        <v>0</v>
      </c>
      <c r="V48" s="54"/>
      <c r="W48" s="54"/>
    </row>
    <row r="49" spans="1:23" ht="15">
      <c r="A49" s="53">
        <v>28</v>
      </c>
      <c r="B49" s="47" t="s">
        <v>102</v>
      </c>
      <c r="C49" s="39" t="s">
        <v>93</v>
      </c>
      <c r="D49" s="50">
        <v>40899</v>
      </c>
      <c r="E49" s="39" t="s">
        <v>44</v>
      </c>
      <c r="F49" s="39" t="s">
        <v>45</v>
      </c>
      <c r="G49" s="37">
        <v>17</v>
      </c>
      <c r="H49" s="37">
        <v>17</v>
      </c>
      <c r="I49" s="40">
        <v>319.9</v>
      </c>
      <c r="J49" s="37">
        <f>K49+L49</f>
        <v>8</v>
      </c>
      <c r="K49" s="37">
        <v>1</v>
      </c>
      <c r="L49" s="37">
        <v>7</v>
      </c>
      <c r="M49" s="40">
        <f>+N49+O49</f>
        <v>319.9</v>
      </c>
      <c r="N49" s="40">
        <v>43.2</v>
      </c>
      <c r="O49" s="41">
        <v>276.7</v>
      </c>
      <c r="P49" s="42">
        <v>11068540</v>
      </c>
      <c r="Q49" s="42">
        <v>2985193.02</v>
      </c>
      <c r="R49" s="42">
        <v>7217619.36</v>
      </c>
      <c r="S49" s="42">
        <v>865727.62</v>
      </c>
      <c r="T49" s="43">
        <v>0</v>
      </c>
      <c r="V49" s="54"/>
      <c r="W49" s="54"/>
    </row>
    <row r="50" spans="1:23" ht="15">
      <c r="A50" s="53">
        <v>29</v>
      </c>
      <c r="B50" s="47" t="s">
        <v>103</v>
      </c>
      <c r="C50" s="39" t="s">
        <v>93</v>
      </c>
      <c r="D50" s="50">
        <v>40899</v>
      </c>
      <c r="E50" s="39" t="s">
        <v>44</v>
      </c>
      <c r="F50" s="39" t="s">
        <v>45</v>
      </c>
      <c r="G50" s="37">
        <v>6</v>
      </c>
      <c r="H50" s="37">
        <v>6</v>
      </c>
      <c r="I50" s="40">
        <v>130.7</v>
      </c>
      <c r="J50" s="37">
        <f>K50+L50</f>
        <v>3</v>
      </c>
      <c r="K50" s="37">
        <v>0</v>
      </c>
      <c r="L50" s="37">
        <v>3</v>
      </c>
      <c r="M50" s="40">
        <f>+N50+O50</f>
        <v>92.9</v>
      </c>
      <c r="N50" s="40">
        <v>0</v>
      </c>
      <c r="O50" s="41">
        <v>92.9</v>
      </c>
      <c r="P50" s="42">
        <v>3214340</v>
      </c>
      <c r="Q50" s="42">
        <v>866909.76</v>
      </c>
      <c r="R50" s="42">
        <v>2096020.12</v>
      </c>
      <c r="S50" s="42">
        <v>251410.12</v>
      </c>
      <c r="T50" s="43">
        <v>0</v>
      </c>
      <c r="V50" s="54"/>
      <c r="W50" s="54"/>
    </row>
    <row r="51" spans="1:23" ht="15">
      <c r="A51" s="53">
        <v>30</v>
      </c>
      <c r="B51" s="47" t="s">
        <v>104</v>
      </c>
      <c r="C51" s="39" t="s">
        <v>93</v>
      </c>
      <c r="D51" s="50">
        <v>40899</v>
      </c>
      <c r="E51" s="39" t="s">
        <v>44</v>
      </c>
      <c r="F51" s="39" t="s">
        <v>45</v>
      </c>
      <c r="G51" s="37">
        <v>6</v>
      </c>
      <c r="H51" s="37">
        <v>6</v>
      </c>
      <c r="I51" s="40">
        <v>177.5</v>
      </c>
      <c r="J51" s="37">
        <f>K51+L51</f>
        <v>3</v>
      </c>
      <c r="K51" s="37">
        <v>0</v>
      </c>
      <c r="L51" s="37">
        <v>3</v>
      </c>
      <c r="M51" s="40">
        <f>+N51+O51</f>
        <v>132.7</v>
      </c>
      <c r="N51" s="40">
        <v>0</v>
      </c>
      <c r="O51" s="41">
        <v>132.7</v>
      </c>
      <c r="P51" s="51">
        <v>4591420</v>
      </c>
      <c r="Q51" s="51">
        <v>1238309.2</v>
      </c>
      <c r="R51" s="51">
        <v>2993992.15</v>
      </c>
      <c r="S51" s="51">
        <v>359118.65</v>
      </c>
      <c r="T51" s="43">
        <v>0</v>
      </c>
      <c r="V51" s="54"/>
      <c r="W51" s="54"/>
    </row>
    <row r="52" spans="1:23" s="29" customFormat="1" ht="17.25" customHeight="1">
      <c r="A52" s="52" t="s">
        <v>105</v>
      </c>
      <c r="B52" s="52"/>
      <c r="C52" s="31" t="s">
        <v>38</v>
      </c>
      <c r="D52" s="31" t="s">
        <v>38</v>
      </c>
      <c r="E52" s="31" t="s">
        <v>38</v>
      </c>
      <c r="F52" s="31" t="s">
        <v>38</v>
      </c>
      <c r="G52" s="26">
        <f>SUM(G53:G93)</f>
        <v>632</v>
      </c>
      <c r="H52" s="26">
        <f>SUM(H53:H93)</f>
        <v>632</v>
      </c>
      <c r="I52" s="27">
        <f>SUM(I53:I93)</f>
        <v>11405.840000000004</v>
      </c>
      <c r="J52" s="26">
        <f>SUM(J53:J93)</f>
        <v>242</v>
      </c>
      <c r="K52" s="26">
        <f>SUM(K53:K93)</f>
        <v>47</v>
      </c>
      <c r="L52" s="26">
        <f>SUM(L53:L93)</f>
        <v>195</v>
      </c>
      <c r="M52" s="27">
        <f>SUM(M53:M93)</f>
        <v>10357.500000000002</v>
      </c>
      <c r="N52" s="27">
        <f>SUM(N53:N93)</f>
        <v>2604.1</v>
      </c>
      <c r="O52" s="27">
        <f>SUM(O53:O93)</f>
        <v>7753.400000000001</v>
      </c>
      <c r="P52" s="27">
        <f>SUM(P53:P93)</f>
        <v>358369500</v>
      </c>
      <c r="Q52" s="27">
        <f>SUM(Q53:Q93)</f>
        <v>96660904.51999998</v>
      </c>
      <c r="R52" s="27">
        <f>SUM(R53:R93)</f>
        <v>233678725.04000002</v>
      </c>
      <c r="S52" s="27">
        <f>P52-Q52-R52</f>
        <v>28029870.439999998</v>
      </c>
      <c r="T52" s="28">
        <v>0</v>
      </c>
      <c r="V52" s="6"/>
      <c r="W52" s="6"/>
    </row>
    <row r="53" spans="1:23" ht="15">
      <c r="A53" s="53">
        <v>31</v>
      </c>
      <c r="B53" s="55" t="s">
        <v>106</v>
      </c>
      <c r="C53" s="39" t="s">
        <v>107</v>
      </c>
      <c r="D53" s="50" t="s">
        <v>108</v>
      </c>
      <c r="E53" s="39" t="s">
        <v>44</v>
      </c>
      <c r="F53" s="39" t="s">
        <v>45</v>
      </c>
      <c r="G53" s="37">
        <v>9</v>
      </c>
      <c r="H53" s="37">
        <v>9</v>
      </c>
      <c r="I53" s="56">
        <v>217.6</v>
      </c>
      <c r="J53" s="37">
        <v>4</v>
      </c>
      <c r="K53" s="37">
        <v>0</v>
      </c>
      <c r="L53" s="37">
        <v>4</v>
      </c>
      <c r="M53" s="40">
        <f>N53+O53</f>
        <v>195</v>
      </c>
      <c r="N53" s="40">
        <v>0</v>
      </c>
      <c r="O53" s="41">
        <v>195</v>
      </c>
      <c r="P53" s="40">
        <f>M53*34600</f>
        <v>6747000</v>
      </c>
      <c r="Q53" s="40">
        <v>1819828.76</v>
      </c>
      <c r="R53" s="57">
        <v>4399454.64</v>
      </c>
      <c r="S53" s="58">
        <v>527716.6</v>
      </c>
      <c r="T53" s="43">
        <v>0</v>
      </c>
      <c r="V53" s="54"/>
      <c r="W53" s="54"/>
    </row>
    <row r="54" spans="1:23" ht="15">
      <c r="A54" s="53">
        <v>32</v>
      </c>
      <c r="B54" s="55" t="s">
        <v>109</v>
      </c>
      <c r="C54" s="39" t="s">
        <v>110</v>
      </c>
      <c r="D54" s="50" t="s">
        <v>108</v>
      </c>
      <c r="E54" s="39" t="s">
        <v>44</v>
      </c>
      <c r="F54" s="39" t="s">
        <v>45</v>
      </c>
      <c r="G54" s="37">
        <v>10</v>
      </c>
      <c r="H54" s="37">
        <v>10</v>
      </c>
      <c r="I54" s="56">
        <v>211.4</v>
      </c>
      <c r="J54" s="37">
        <v>4</v>
      </c>
      <c r="K54" s="37">
        <v>0</v>
      </c>
      <c r="L54" s="37">
        <v>4</v>
      </c>
      <c r="M54" s="40">
        <f>N54+O54</f>
        <v>190.8</v>
      </c>
      <c r="N54" s="40">
        <v>0</v>
      </c>
      <c r="O54" s="41">
        <v>190.8</v>
      </c>
      <c r="P54" s="40">
        <f>M54*34600</f>
        <v>6601680</v>
      </c>
      <c r="Q54" s="40">
        <v>1780632.45</v>
      </c>
      <c r="R54" s="57">
        <v>4304697.15</v>
      </c>
      <c r="S54" s="58">
        <v>516350.4</v>
      </c>
      <c r="T54" s="43">
        <v>0</v>
      </c>
      <c r="V54" s="54"/>
      <c r="W54" s="54"/>
    </row>
    <row r="55" spans="1:23" ht="15">
      <c r="A55" s="53">
        <v>33</v>
      </c>
      <c r="B55" s="55" t="s">
        <v>111</v>
      </c>
      <c r="C55" s="39" t="s">
        <v>112</v>
      </c>
      <c r="D55" s="50" t="s">
        <v>108</v>
      </c>
      <c r="E55" s="39" t="s">
        <v>44</v>
      </c>
      <c r="F55" s="39" t="s">
        <v>45</v>
      </c>
      <c r="G55" s="37">
        <v>9</v>
      </c>
      <c r="H55" s="37">
        <v>9</v>
      </c>
      <c r="I55" s="56">
        <v>188</v>
      </c>
      <c r="J55" s="37">
        <v>5</v>
      </c>
      <c r="K55" s="37">
        <v>0</v>
      </c>
      <c r="L55" s="37">
        <v>5</v>
      </c>
      <c r="M55" s="40">
        <f>N55+O55</f>
        <v>159.2</v>
      </c>
      <c r="N55" s="40">
        <v>0</v>
      </c>
      <c r="O55" s="41">
        <v>159.2</v>
      </c>
      <c r="P55" s="40">
        <f>M55*34600</f>
        <v>5508320</v>
      </c>
      <c r="Q55" s="40">
        <v>1485726.86</v>
      </c>
      <c r="R55" s="57">
        <v>3591759.89</v>
      </c>
      <c r="S55" s="58">
        <v>430833.25</v>
      </c>
      <c r="T55" s="43">
        <v>0</v>
      </c>
      <c r="V55" s="54"/>
      <c r="W55" s="54"/>
    </row>
    <row r="56" spans="1:23" ht="15">
      <c r="A56" s="53">
        <v>34</v>
      </c>
      <c r="B56" s="55" t="s">
        <v>113</v>
      </c>
      <c r="C56" s="39" t="s">
        <v>114</v>
      </c>
      <c r="D56" s="50" t="s">
        <v>108</v>
      </c>
      <c r="E56" s="39" t="s">
        <v>44</v>
      </c>
      <c r="F56" s="39" t="s">
        <v>45</v>
      </c>
      <c r="G56" s="37">
        <v>9</v>
      </c>
      <c r="H56" s="37">
        <v>9</v>
      </c>
      <c r="I56" s="56">
        <v>201</v>
      </c>
      <c r="J56" s="37">
        <v>2</v>
      </c>
      <c r="K56" s="37">
        <v>0</v>
      </c>
      <c r="L56" s="37">
        <v>2</v>
      </c>
      <c r="M56" s="40">
        <f>N56+O56</f>
        <v>54.4</v>
      </c>
      <c r="N56" s="40">
        <v>0</v>
      </c>
      <c r="O56" s="41">
        <v>54.4</v>
      </c>
      <c r="P56" s="40">
        <f>M56*34600</f>
        <v>1882240</v>
      </c>
      <c r="Q56" s="40">
        <v>507685.56</v>
      </c>
      <c r="R56" s="57">
        <v>1227335.04</v>
      </c>
      <c r="S56" s="58">
        <v>147219.4</v>
      </c>
      <c r="T56" s="43">
        <v>0</v>
      </c>
      <c r="V56" s="54"/>
      <c r="W56" s="54"/>
    </row>
    <row r="57" spans="1:23" s="1" customFormat="1" ht="12.75">
      <c r="A57" s="53">
        <v>35</v>
      </c>
      <c r="B57" s="55" t="s">
        <v>115</v>
      </c>
      <c r="C57" s="39" t="s">
        <v>116</v>
      </c>
      <c r="D57" s="50" t="s">
        <v>108</v>
      </c>
      <c r="E57" s="39" t="s">
        <v>44</v>
      </c>
      <c r="F57" s="39" t="s">
        <v>45</v>
      </c>
      <c r="G57" s="37">
        <v>16</v>
      </c>
      <c r="H57" s="37">
        <v>16</v>
      </c>
      <c r="I57" s="56">
        <v>372.6</v>
      </c>
      <c r="J57" s="37">
        <v>8</v>
      </c>
      <c r="K57" s="37">
        <v>0</v>
      </c>
      <c r="L57" s="37">
        <v>8</v>
      </c>
      <c r="M57" s="40">
        <f>N57+O57</f>
        <v>372.6</v>
      </c>
      <c r="N57" s="40">
        <v>0</v>
      </c>
      <c r="O57" s="41">
        <v>372.6</v>
      </c>
      <c r="P57" s="40">
        <f>M57*34600</f>
        <v>12891960</v>
      </c>
      <c r="Q57" s="40">
        <v>3477272.8</v>
      </c>
      <c r="R57" s="57">
        <v>8406342.55</v>
      </c>
      <c r="S57" s="58">
        <v>1008344.65</v>
      </c>
      <c r="T57" s="43">
        <v>0</v>
      </c>
      <c r="V57" s="54"/>
      <c r="W57" s="54"/>
    </row>
    <row r="58" spans="1:23" s="1" customFormat="1" ht="12.75">
      <c r="A58" s="53">
        <v>36</v>
      </c>
      <c r="B58" s="55" t="s">
        <v>117</v>
      </c>
      <c r="C58" s="39" t="s">
        <v>118</v>
      </c>
      <c r="D58" s="50" t="s">
        <v>108</v>
      </c>
      <c r="E58" s="39" t="s">
        <v>44</v>
      </c>
      <c r="F58" s="39" t="s">
        <v>45</v>
      </c>
      <c r="G58" s="37">
        <v>10</v>
      </c>
      <c r="H58" s="37">
        <v>10</v>
      </c>
      <c r="I58" s="56">
        <v>204.1</v>
      </c>
      <c r="J58" s="37">
        <v>5</v>
      </c>
      <c r="K58" s="37">
        <v>0</v>
      </c>
      <c r="L58" s="37">
        <v>5</v>
      </c>
      <c r="M58" s="40">
        <f>N58+O58</f>
        <v>161.4</v>
      </c>
      <c r="N58" s="40">
        <v>0</v>
      </c>
      <c r="O58" s="41">
        <v>161.4</v>
      </c>
      <c r="P58" s="40">
        <f>M58*34600</f>
        <v>5584440</v>
      </c>
      <c r="Q58" s="40">
        <v>1506258.27</v>
      </c>
      <c r="R58" s="57">
        <v>3641394.76</v>
      </c>
      <c r="S58" s="58">
        <v>436786.97</v>
      </c>
      <c r="T58" s="43">
        <v>0</v>
      </c>
      <c r="V58" s="54"/>
      <c r="W58" s="54"/>
    </row>
    <row r="59" spans="1:23" s="1" customFormat="1" ht="12.75">
      <c r="A59" s="53">
        <v>37</v>
      </c>
      <c r="B59" s="55" t="s">
        <v>119</v>
      </c>
      <c r="C59" s="39" t="s">
        <v>88</v>
      </c>
      <c r="D59" s="50">
        <v>39807</v>
      </c>
      <c r="E59" s="39" t="s">
        <v>44</v>
      </c>
      <c r="F59" s="39" t="s">
        <v>45</v>
      </c>
      <c r="G59" s="37">
        <v>1</v>
      </c>
      <c r="H59" s="37">
        <v>1</v>
      </c>
      <c r="I59" s="56">
        <v>65.4</v>
      </c>
      <c r="J59" s="37">
        <v>1</v>
      </c>
      <c r="K59" s="37">
        <v>0</v>
      </c>
      <c r="L59" s="37">
        <v>1</v>
      </c>
      <c r="M59" s="40">
        <f>N59+O59</f>
        <v>32.7</v>
      </c>
      <c r="N59" s="40">
        <v>0</v>
      </c>
      <c r="O59" s="41">
        <v>32.7</v>
      </c>
      <c r="P59" s="40">
        <f>M59*34600</f>
        <v>1131420</v>
      </c>
      <c r="Q59" s="40">
        <v>305171.28</v>
      </c>
      <c r="R59" s="57">
        <v>737754.7</v>
      </c>
      <c r="S59" s="58">
        <v>88494.02</v>
      </c>
      <c r="T59" s="43">
        <v>0</v>
      </c>
      <c r="V59" s="54"/>
      <c r="W59" s="54"/>
    </row>
    <row r="60" spans="1:23" s="1" customFormat="1" ht="12.75">
      <c r="A60" s="53">
        <v>38</v>
      </c>
      <c r="B60" s="55" t="s">
        <v>120</v>
      </c>
      <c r="C60" s="39" t="s">
        <v>121</v>
      </c>
      <c r="D60" s="50" t="s">
        <v>108</v>
      </c>
      <c r="E60" s="39" t="s">
        <v>44</v>
      </c>
      <c r="F60" s="39" t="s">
        <v>45</v>
      </c>
      <c r="G60" s="37">
        <v>2</v>
      </c>
      <c r="H60" s="37">
        <v>2</v>
      </c>
      <c r="I60" s="56">
        <v>66</v>
      </c>
      <c r="J60" s="37">
        <v>2</v>
      </c>
      <c r="K60" s="37">
        <v>0</v>
      </c>
      <c r="L60" s="37">
        <v>2</v>
      </c>
      <c r="M60" s="40">
        <f>N60+O60</f>
        <v>66</v>
      </c>
      <c r="N60" s="40">
        <v>0</v>
      </c>
      <c r="O60" s="41">
        <v>66</v>
      </c>
      <c r="P60" s="40">
        <f>M60*34600</f>
        <v>2283600</v>
      </c>
      <c r="Q60" s="40">
        <v>615942.04</v>
      </c>
      <c r="R60" s="57">
        <v>1489046.18</v>
      </c>
      <c r="S60" s="58">
        <v>178611.78</v>
      </c>
      <c r="T60" s="43">
        <v>0</v>
      </c>
      <c r="V60" s="54"/>
      <c r="W60" s="54"/>
    </row>
    <row r="61" spans="1:23" s="1" customFormat="1" ht="12.75">
      <c r="A61" s="53">
        <v>39</v>
      </c>
      <c r="B61" s="55" t="s">
        <v>122</v>
      </c>
      <c r="C61" s="39" t="s">
        <v>86</v>
      </c>
      <c r="D61" s="50" t="s">
        <v>123</v>
      </c>
      <c r="E61" s="39" t="s">
        <v>44</v>
      </c>
      <c r="F61" s="39" t="s">
        <v>45</v>
      </c>
      <c r="G61" s="37">
        <v>3</v>
      </c>
      <c r="H61" s="37">
        <v>3</v>
      </c>
      <c r="I61" s="56">
        <v>63.4</v>
      </c>
      <c r="J61" s="37">
        <v>2</v>
      </c>
      <c r="K61" s="37">
        <v>0</v>
      </c>
      <c r="L61" s="37">
        <v>2</v>
      </c>
      <c r="M61" s="40">
        <v>63.4</v>
      </c>
      <c r="N61" s="40">
        <v>0</v>
      </c>
      <c r="O61" s="41">
        <v>63.4</v>
      </c>
      <c r="P61" s="40">
        <f>M61*34600</f>
        <v>2193640</v>
      </c>
      <c r="Q61" s="40">
        <v>591677.66</v>
      </c>
      <c r="R61" s="57">
        <v>1430386.79</v>
      </c>
      <c r="S61" s="58">
        <v>171575.55</v>
      </c>
      <c r="T61" s="43">
        <v>0</v>
      </c>
      <c r="V61" s="54"/>
      <c r="W61" s="54"/>
    </row>
    <row r="62" spans="1:23" s="1" customFormat="1" ht="12.75">
      <c r="A62" s="53">
        <v>40</v>
      </c>
      <c r="B62" s="55" t="s">
        <v>124</v>
      </c>
      <c r="C62" s="39" t="s">
        <v>125</v>
      </c>
      <c r="D62" s="50" t="s">
        <v>108</v>
      </c>
      <c r="E62" s="39" t="s">
        <v>44</v>
      </c>
      <c r="F62" s="39" t="s">
        <v>45</v>
      </c>
      <c r="G62" s="37">
        <v>1</v>
      </c>
      <c r="H62" s="37">
        <v>1</v>
      </c>
      <c r="I62" s="56">
        <v>66</v>
      </c>
      <c r="J62" s="37">
        <v>1</v>
      </c>
      <c r="K62" s="37">
        <v>0</v>
      </c>
      <c r="L62" s="37">
        <v>1</v>
      </c>
      <c r="M62" s="40">
        <f>N62+O62</f>
        <v>33</v>
      </c>
      <c r="N62" s="40">
        <v>0</v>
      </c>
      <c r="O62" s="41">
        <v>33</v>
      </c>
      <c r="P62" s="40">
        <f>M62*34600</f>
        <v>1141800</v>
      </c>
      <c r="Q62" s="40">
        <v>307971.02</v>
      </c>
      <c r="R62" s="57">
        <v>744523.09</v>
      </c>
      <c r="S62" s="58">
        <v>89305.89</v>
      </c>
      <c r="T62" s="43">
        <v>0</v>
      </c>
      <c r="V62" s="54"/>
      <c r="W62" s="54"/>
    </row>
    <row r="63" spans="1:23" s="1" customFormat="1" ht="12.75">
      <c r="A63" s="53">
        <v>41</v>
      </c>
      <c r="B63" s="55" t="s">
        <v>126</v>
      </c>
      <c r="C63" s="39" t="s">
        <v>71</v>
      </c>
      <c r="D63" s="50" t="s">
        <v>108</v>
      </c>
      <c r="E63" s="39" t="s">
        <v>44</v>
      </c>
      <c r="F63" s="39" t="s">
        <v>45</v>
      </c>
      <c r="G63" s="37">
        <v>4</v>
      </c>
      <c r="H63" s="37">
        <v>4</v>
      </c>
      <c r="I63" s="56">
        <v>85.9</v>
      </c>
      <c r="J63" s="37">
        <v>2</v>
      </c>
      <c r="K63" s="37">
        <v>0</v>
      </c>
      <c r="L63" s="37">
        <v>2</v>
      </c>
      <c r="M63" s="40">
        <f>N63+O63</f>
        <v>85.9</v>
      </c>
      <c r="N63" s="40">
        <v>0</v>
      </c>
      <c r="O63" s="41">
        <v>85.9</v>
      </c>
      <c r="P63" s="40">
        <f>M63*34600</f>
        <v>2972140</v>
      </c>
      <c r="Q63" s="40">
        <v>801657.9</v>
      </c>
      <c r="R63" s="57">
        <v>1938016.17</v>
      </c>
      <c r="S63" s="58">
        <v>232465.93</v>
      </c>
      <c r="T63" s="43">
        <v>0</v>
      </c>
      <c r="V63" s="54"/>
      <c r="W63" s="54"/>
    </row>
    <row r="64" spans="1:23" s="1" customFormat="1" ht="12.75">
      <c r="A64" s="53">
        <v>42</v>
      </c>
      <c r="B64" s="55" t="s">
        <v>127</v>
      </c>
      <c r="C64" s="39" t="s">
        <v>128</v>
      </c>
      <c r="D64" s="50" t="s">
        <v>108</v>
      </c>
      <c r="E64" s="39" t="s">
        <v>44</v>
      </c>
      <c r="F64" s="39" t="s">
        <v>45</v>
      </c>
      <c r="G64" s="37">
        <v>22</v>
      </c>
      <c r="H64" s="37">
        <v>22</v>
      </c>
      <c r="I64" s="56">
        <v>447.7</v>
      </c>
      <c r="J64" s="37">
        <v>8</v>
      </c>
      <c r="K64" s="37">
        <v>0</v>
      </c>
      <c r="L64" s="37">
        <v>8</v>
      </c>
      <c r="M64" s="40">
        <f>N64+O64</f>
        <v>407.7</v>
      </c>
      <c r="N64" s="40">
        <v>0</v>
      </c>
      <c r="O64" s="41">
        <v>407.7</v>
      </c>
      <c r="P64" s="40">
        <f>M64*34600</f>
        <v>14106420</v>
      </c>
      <c r="Q64" s="40">
        <v>3804841.98</v>
      </c>
      <c r="R64" s="57">
        <v>9198244.38</v>
      </c>
      <c r="S64" s="58">
        <v>1103333.64</v>
      </c>
      <c r="T64" s="43">
        <v>0</v>
      </c>
      <c r="V64" s="54"/>
      <c r="W64" s="54"/>
    </row>
    <row r="65" spans="1:23" s="1" customFormat="1" ht="12.75">
      <c r="A65" s="53">
        <v>43</v>
      </c>
      <c r="B65" s="55" t="s">
        <v>129</v>
      </c>
      <c r="C65" s="53">
        <v>87</v>
      </c>
      <c r="D65" s="50" t="s">
        <v>108</v>
      </c>
      <c r="E65" s="39" t="s">
        <v>44</v>
      </c>
      <c r="F65" s="39" t="s">
        <v>45</v>
      </c>
      <c r="G65" s="37">
        <v>5</v>
      </c>
      <c r="H65" s="37">
        <v>5</v>
      </c>
      <c r="I65" s="56">
        <v>174.7</v>
      </c>
      <c r="J65" s="37">
        <v>3</v>
      </c>
      <c r="K65" s="37">
        <v>0</v>
      </c>
      <c r="L65" s="37">
        <v>3</v>
      </c>
      <c r="M65" s="40">
        <f>N65+O65</f>
        <v>132.5</v>
      </c>
      <c r="N65" s="40">
        <v>0</v>
      </c>
      <c r="O65" s="40">
        <v>132.5</v>
      </c>
      <c r="P65" s="40">
        <f>M65*34600</f>
        <v>4584500</v>
      </c>
      <c r="Q65" s="40">
        <v>1236550.31</v>
      </c>
      <c r="R65" s="57">
        <v>2989373.02</v>
      </c>
      <c r="S65" s="58">
        <v>358576.67</v>
      </c>
      <c r="T65" s="43">
        <v>0</v>
      </c>
      <c r="V65" s="54"/>
      <c r="W65" s="54"/>
    </row>
    <row r="66" spans="1:23" s="1" customFormat="1" ht="12.75">
      <c r="A66" s="53">
        <v>44</v>
      </c>
      <c r="B66" s="59" t="s">
        <v>130</v>
      </c>
      <c r="C66" s="39" t="s">
        <v>74</v>
      </c>
      <c r="D66" s="50" t="s">
        <v>108</v>
      </c>
      <c r="E66" s="39" t="s">
        <v>44</v>
      </c>
      <c r="F66" s="39" t="s">
        <v>45</v>
      </c>
      <c r="G66" s="37">
        <v>3</v>
      </c>
      <c r="H66" s="37">
        <v>3</v>
      </c>
      <c r="I66" s="56">
        <v>71.5</v>
      </c>
      <c r="J66" s="37">
        <v>1</v>
      </c>
      <c r="K66" s="37">
        <v>0</v>
      </c>
      <c r="L66" s="37">
        <v>1</v>
      </c>
      <c r="M66" s="40">
        <f>N66+O66</f>
        <v>35.8</v>
      </c>
      <c r="N66" s="40">
        <v>0</v>
      </c>
      <c r="O66" s="41">
        <v>35.8</v>
      </c>
      <c r="P66" s="40">
        <f>M66*34600</f>
        <v>1238680</v>
      </c>
      <c r="Q66" s="40">
        <v>334101.9</v>
      </c>
      <c r="R66" s="57">
        <v>807694.75</v>
      </c>
      <c r="S66" s="58">
        <v>96883.35</v>
      </c>
      <c r="T66" s="43">
        <v>0</v>
      </c>
      <c r="V66" s="54"/>
      <c r="W66" s="54"/>
    </row>
    <row r="67" spans="1:23" s="1" customFormat="1" ht="12.75">
      <c r="A67" s="53">
        <v>45</v>
      </c>
      <c r="B67" s="46" t="s">
        <v>131</v>
      </c>
      <c r="C67" s="39">
        <v>29</v>
      </c>
      <c r="D67" s="50">
        <v>39807</v>
      </c>
      <c r="E67" s="39" t="s">
        <v>44</v>
      </c>
      <c r="F67" s="39" t="s">
        <v>45</v>
      </c>
      <c r="G67" s="37">
        <v>11</v>
      </c>
      <c r="H67" s="37">
        <v>11</v>
      </c>
      <c r="I67" s="56">
        <v>110.9</v>
      </c>
      <c r="J67" s="37">
        <f>K67+L67</f>
        <v>4</v>
      </c>
      <c r="K67" s="37">
        <v>0</v>
      </c>
      <c r="L67" s="37">
        <v>4</v>
      </c>
      <c r="M67" s="40">
        <f>N67+O67</f>
        <v>110.9</v>
      </c>
      <c r="N67" s="40">
        <v>0</v>
      </c>
      <c r="O67" s="40">
        <v>110.9</v>
      </c>
      <c r="P67" s="40">
        <f>M67*34600</f>
        <v>3837140</v>
      </c>
      <c r="Q67" s="40">
        <v>1034969.28</v>
      </c>
      <c r="R67" s="57">
        <v>2502048.81</v>
      </c>
      <c r="S67" s="58">
        <v>300121.91</v>
      </c>
      <c r="T67" s="43">
        <v>0</v>
      </c>
      <c r="V67" s="54"/>
      <c r="W67" s="54"/>
    </row>
    <row r="68" spans="1:23" s="1" customFormat="1" ht="12.75">
      <c r="A68" s="53">
        <v>46</v>
      </c>
      <c r="B68" s="45" t="s">
        <v>132</v>
      </c>
      <c r="C68" s="39">
        <v>67</v>
      </c>
      <c r="D68" s="50" t="s">
        <v>108</v>
      </c>
      <c r="E68" s="39" t="s">
        <v>44</v>
      </c>
      <c r="F68" s="39" t="s">
        <v>45</v>
      </c>
      <c r="G68" s="37">
        <v>23</v>
      </c>
      <c r="H68" s="37">
        <v>23</v>
      </c>
      <c r="I68" s="56">
        <v>336.34</v>
      </c>
      <c r="J68" s="37">
        <f>K68+L68</f>
        <v>8</v>
      </c>
      <c r="K68" s="37">
        <v>3</v>
      </c>
      <c r="L68" s="37">
        <v>5</v>
      </c>
      <c r="M68" s="40">
        <f>N68+O68</f>
        <v>336.34000000000003</v>
      </c>
      <c r="N68" s="40">
        <v>141.1</v>
      </c>
      <c r="O68" s="41">
        <v>195.24</v>
      </c>
      <c r="P68" s="40">
        <f>M68*34600</f>
        <v>11637364.000000002</v>
      </c>
      <c r="Q68" s="40">
        <v>3138877.97</v>
      </c>
      <c r="R68" s="57">
        <v>7588269.6</v>
      </c>
      <c r="S68" s="58">
        <v>910216.43</v>
      </c>
      <c r="T68" s="43">
        <v>0</v>
      </c>
      <c r="V68" s="54"/>
      <c r="W68" s="54"/>
    </row>
    <row r="69" spans="1:23" s="1" customFormat="1" ht="12.75">
      <c r="A69" s="53">
        <v>47</v>
      </c>
      <c r="B69" s="46" t="s">
        <v>133</v>
      </c>
      <c r="C69" s="39">
        <v>31</v>
      </c>
      <c r="D69" s="50" t="s">
        <v>108</v>
      </c>
      <c r="E69" s="39" t="s">
        <v>44</v>
      </c>
      <c r="F69" s="39" t="s">
        <v>45</v>
      </c>
      <c r="G69" s="37">
        <v>23</v>
      </c>
      <c r="H69" s="37">
        <v>23</v>
      </c>
      <c r="I69" s="56">
        <v>440.1</v>
      </c>
      <c r="J69" s="37">
        <f>K69+L69</f>
        <v>8</v>
      </c>
      <c r="K69" s="37">
        <v>1</v>
      </c>
      <c r="L69" s="37">
        <v>7</v>
      </c>
      <c r="M69" s="40">
        <f>N69+O69</f>
        <v>440.1</v>
      </c>
      <c r="N69" s="40">
        <v>380.1</v>
      </c>
      <c r="O69" s="40">
        <v>60</v>
      </c>
      <c r="P69" s="40">
        <f>M69*34600</f>
        <v>15227460</v>
      </c>
      <c r="Q69" s="40">
        <v>4107213.52</v>
      </c>
      <c r="R69" s="57">
        <v>9929230.69</v>
      </c>
      <c r="S69" s="58">
        <v>1191015.79</v>
      </c>
      <c r="T69" s="43">
        <v>0</v>
      </c>
      <c r="V69" s="54"/>
      <c r="W69" s="54"/>
    </row>
    <row r="70" spans="1:23" s="1" customFormat="1" ht="12.75">
      <c r="A70" s="53">
        <v>48</v>
      </c>
      <c r="B70" s="46" t="s">
        <v>134</v>
      </c>
      <c r="C70" s="39">
        <v>30</v>
      </c>
      <c r="D70" s="50">
        <v>39807</v>
      </c>
      <c r="E70" s="39" t="s">
        <v>44</v>
      </c>
      <c r="F70" s="39" t="s">
        <v>45</v>
      </c>
      <c r="G70" s="37">
        <v>22</v>
      </c>
      <c r="H70" s="37">
        <v>22</v>
      </c>
      <c r="I70" s="56">
        <v>387.6</v>
      </c>
      <c r="J70" s="37">
        <f>K70+L70</f>
        <v>7</v>
      </c>
      <c r="K70" s="37">
        <v>1</v>
      </c>
      <c r="L70" s="37">
        <v>6</v>
      </c>
      <c r="M70" s="40">
        <f>N70+O70</f>
        <v>364.56</v>
      </c>
      <c r="N70" s="40">
        <v>48.1</v>
      </c>
      <c r="O70" s="40">
        <v>316.46</v>
      </c>
      <c r="P70" s="40">
        <f>M70*34600</f>
        <v>12613776</v>
      </c>
      <c r="Q70" s="40">
        <v>3402239.86</v>
      </c>
      <c r="R70" s="57">
        <v>8224949.65</v>
      </c>
      <c r="S70" s="58">
        <v>986586.49</v>
      </c>
      <c r="T70" s="43">
        <v>0</v>
      </c>
      <c r="V70" s="54"/>
      <c r="W70" s="54"/>
    </row>
    <row r="71" spans="1:23" s="1" customFormat="1" ht="12.75">
      <c r="A71" s="53">
        <v>49</v>
      </c>
      <c r="B71" s="59" t="s">
        <v>135</v>
      </c>
      <c r="C71" s="39" t="s">
        <v>136</v>
      </c>
      <c r="D71" s="50" t="s">
        <v>108</v>
      </c>
      <c r="E71" s="39" t="s">
        <v>44</v>
      </c>
      <c r="F71" s="39" t="s">
        <v>45</v>
      </c>
      <c r="G71" s="37">
        <v>23</v>
      </c>
      <c r="H71" s="37">
        <v>23</v>
      </c>
      <c r="I71" s="56">
        <v>338.5</v>
      </c>
      <c r="J71" s="37">
        <v>10</v>
      </c>
      <c r="K71" s="37">
        <v>0</v>
      </c>
      <c r="L71" s="37">
        <v>10</v>
      </c>
      <c r="M71" s="40">
        <v>239.9</v>
      </c>
      <c r="N71" s="40">
        <v>0</v>
      </c>
      <c r="O71" s="41">
        <v>239.9</v>
      </c>
      <c r="P71" s="40">
        <f>M71*34600</f>
        <v>8300540</v>
      </c>
      <c r="Q71" s="40">
        <v>2238856</v>
      </c>
      <c r="R71" s="57">
        <v>5412457.27</v>
      </c>
      <c r="S71" s="58">
        <v>649226.73</v>
      </c>
      <c r="T71" s="43">
        <v>0</v>
      </c>
      <c r="V71" s="54"/>
      <c r="W71" s="54"/>
    </row>
    <row r="72" spans="1:23" s="1" customFormat="1" ht="12.75">
      <c r="A72" s="53">
        <v>50</v>
      </c>
      <c r="B72" s="59" t="s">
        <v>137</v>
      </c>
      <c r="C72" s="39" t="s">
        <v>138</v>
      </c>
      <c r="D72" s="50" t="s">
        <v>123</v>
      </c>
      <c r="E72" s="39" t="s">
        <v>44</v>
      </c>
      <c r="F72" s="39" t="s">
        <v>45</v>
      </c>
      <c r="G72" s="37">
        <v>2</v>
      </c>
      <c r="H72" s="37">
        <v>2</v>
      </c>
      <c r="I72" s="56">
        <v>68.9</v>
      </c>
      <c r="J72" s="37">
        <v>2</v>
      </c>
      <c r="K72" s="37">
        <v>0</v>
      </c>
      <c r="L72" s="37">
        <v>2</v>
      </c>
      <c r="M72" s="40">
        <f>N72+O72</f>
        <v>68.9</v>
      </c>
      <c r="N72" s="40">
        <v>0</v>
      </c>
      <c r="O72" s="41">
        <v>68.9</v>
      </c>
      <c r="P72" s="40">
        <f>M72*34600</f>
        <v>2383940</v>
      </c>
      <c r="Q72" s="40">
        <v>643006.16</v>
      </c>
      <c r="R72" s="57">
        <v>1554473.97</v>
      </c>
      <c r="S72" s="58">
        <v>186459.87</v>
      </c>
      <c r="T72" s="43">
        <v>0</v>
      </c>
      <c r="V72" s="54"/>
      <c r="W72" s="54"/>
    </row>
    <row r="73" spans="1:23" s="1" customFormat="1" ht="12.75">
      <c r="A73" s="53">
        <v>51</v>
      </c>
      <c r="B73" s="47" t="s">
        <v>139</v>
      </c>
      <c r="C73" s="39">
        <v>91</v>
      </c>
      <c r="D73" s="50">
        <v>39807</v>
      </c>
      <c r="E73" s="39" t="s">
        <v>44</v>
      </c>
      <c r="F73" s="39" t="s">
        <v>45</v>
      </c>
      <c r="G73" s="37">
        <v>16</v>
      </c>
      <c r="H73" s="37">
        <v>16</v>
      </c>
      <c r="I73" s="56">
        <v>437.6</v>
      </c>
      <c r="J73" s="37">
        <f>K73+L73</f>
        <v>7</v>
      </c>
      <c r="K73" s="37">
        <v>0</v>
      </c>
      <c r="L73" s="37">
        <v>7</v>
      </c>
      <c r="M73" s="40">
        <f>N73+O73</f>
        <v>353.8</v>
      </c>
      <c r="N73" s="40">
        <v>0</v>
      </c>
      <c r="O73" s="41">
        <v>353.8</v>
      </c>
      <c r="P73" s="40">
        <f>M73*34600</f>
        <v>12241480</v>
      </c>
      <c r="Q73" s="40">
        <v>3301822.64</v>
      </c>
      <c r="R73" s="57">
        <v>7982190</v>
      </c>
      <c r="S73" s="58">
        <v>957467.36</v>
      </c>
      <c r="T73" s="43">
        <v>0</v>
      </c>
      <c r="V73" s="54"/>
      <c r="W73" s="54"/>
    </row>
    <row r="74" spans="1:23" s="1" customFormat="1" ht="12.75">
      <c r="A74" s="53">
        <v>52</v>
      </c>
      <c r="B74" s="47" t="s">
        <v>140</v>
      </c>
      <c r="C74" s="39">
        <v>26</v>
      </c>
      <c r="D74" s="50" t="s">
        <v>108</v>
      </c>
      <c r="E74" s="39" t="s">
        <v>44</v>
      </c>
      <c r="F74" s="39" t="s">
        <v>45</v>
      </c>
      <c r="G74" s="37">
        <v>13</v>
      </c>
      <c r="H74" s="37">
        <v>13</v>
      </c>
      <c r="I74" s="56">
        <v>230.1</v>
      </c>
      <c r="J74" s="37">
        <f>K74+L74</f>
        <v>5</v>
      </c>
      <c r="K74" s="37">
        <v>0</v>
      </c>
      <c r="L74" s="37">
        <v>5</v>
      </c>
      <c r="M74" s="40">
        <f>N74+O74</f>
        <v>194.2</v>
      </c>
      <c r="N74" s="40">
        <v>0</v>
      </c>
      <c r="O74" s="41">
        <v>194.2</v>
      </c>
      <c r="P74" s="40">
        <f>M74*34600</f>
        <v>6719320</v>
      </c>
      <c r="Q74" s="40">
        <v>1812362.8</v>
      </c>
      <c r="R74" s="57">
        <v>4381405.59</v>
      </c>
      <c r="S74" s="58">
        <v>525551.61</v>
      </c>
      <c r="T74" s="43">
        <v>0</v>
      </c>
      <c r="V74" s="54"/>
      <c r="W74" s="54"/>
    </row>
    <row r="75" spans="1:23" s="1" customFormat="1" ht="12.75">
      <c r="A75" s="53">
        <v>53</v>
      </c>
      <c r="B75" s="47" t="s">
        <v>141</v>
      </c>
      <c r="C75" s="39" t="s">
        <v>142</v>
      </c>
      <c r="D75" s="50" t="s">
        <v>123</v>
      </c>
      <c r="E75" s="39" t="s">
        <v>44</v>
      </c>
      <c r="F75" s="39" t="s">
        <v>45</v>
      </c>
      <c r="G75" s="37">
        <v>8</v>
      </c>
      <c r="H75" s="37">
        <v>8</v>
      </c>
      <c r="I75" s="56">
        <v>129</v>
      </c>
      <c r="J75" s="37">
        <v>2</v>
      </c>
      <c r="K75" s="37">
        <v>0</v>
      </c>
      <c r="L75" s="37">
        <v>2</v>
      </c>
      <c r="M75" s="40">
        <f>N75+O75</f>
        <v>129</v>
      </c>
      <c r="N75" s="40">
        <v>0</v>
      </c>
      <c r="O75" s="41">
        <v>129</v>
      </c>
      <c r="P75" s="40">
        <f>M75*34600</f>
        <v>4463400</v>
      </c>
      <c r="Q75" s="40">
        <v>1203886.72</v>
      </c>
      <c r="R75" s="57">
        <v>2910408.45</v>
      </c>
      <c r="S75" s="58">
        <v>349104.83</v>
      </c>
      <c r="T75" s="43">
        <v>0</v>
      </c>
      <c r="V75" s="54"/>
      <c r="W75" s="54"/>
    </row>
    <row r="76" spans="1:23" s="1" customFormat="1" ht="12.75">
      <c r="A76" s="53">
        <v>54</v>
      </c>
      <c r="B76" s="47" t="s">
        <v>143</v>
      </c>
      <c r="C76" s="39" t="s">
        <v>82</v>
      </c>
      <c r="D76" s="50" t="s">
        <v>108</v>
      </c>
      <c r="E76" s="39" t="s">
        <v>44</v>
      </c>
      <c r="F76" s="39" t="s">
        <v>45</v>
      </c>
      <c r="G76" s="37">
        <v>2</v>
      </c>
      <c r="H76" s="37">
        <v>2</v>
      </c>
      <c r="I76" s="56">
        <v>97.8</v>
      </c>
      <c r="J76" s="37">
        <v>2</v>
      </c>
      <c r="K76" s="37">
        <v>0</v>
      </c>
      <c r="L76" s="37">
        <v>2</v>
      </c>
      <c r="M76" s="40">
        <v>54.9</v>
      </c>
      <c r="N76" s="40">
        <v>0</v>
      </c>
      <c r="O76" s="40">
        <v>54.9</v>
      </c>
      <c r="P76" s="40">
        <f>M76*34600</f>
        <v>1899540</v>
      </c>
      <c r="Q76" s="40">
        <v>512351.79</v>
      </c>
      <c r="R76" s="57">
        <v>1238615.69</v>
      </c>
      <c r="S76" s="58">
        <v>148572.52</v>
      </c>
      <c r="T76" s="43">
        <v>0</v>
      </c>
      <c r="V76" s="54"/>
      <c r="W76" s="54"/>
    </row>
    <row r="77" spans="1:23" s="1" customFormat="1" ht="12.75">
      <c r="A77" s="53">
        <v>55</v>
      </c>
      <c r="B77" s="47" t="s">
        <v>144</v>
      </c>
      <c r="C77" s="39" t="s">
        <v>145</v>
      </c>
      <c r="D77" s="50" t="s">
        <v>123</v>
      </c>
      <c r="E77" s="39" t="s">
        <v>44</v>
      </c>
      <c r="F77" s="39" t="s">
        <v>45</v>
      </c>
      <c r="G77" s="37">
        <v>20</v>
      </c>
      <c r="H77" s="37">
        <v>20</v>
      </c>
      <c r="I77" s="56">
        <v>314.8</v>
      </c>
      <c r="J77" s="37">
        <f>K77+L77</f>
        <v>8</v>
      </c>
      <c r="K77" s="37">
        <v>0</v>
      </c>
      <c r="L77" s="37">
        <v>8</v>
      </c>
      <c r="M77" s="40">
        <f>N77+O77</f>
        <v>314.8</v>
      </c>
      <c r="N77" s="40">
        <v>0</v>
      </c>
      <c r="O77" s="41">
        <v>314.8</v>
      </c>
      <c r="P77" s="40">
        <f>M77*34600</f>
        <v>10892080</v>
      </c>
      <c r="Q77" s="40">
        <v>2937856.89</v>
      </c>
      <c r="R77" s="57">
        <v>7102299.07</v>
      </c>
      <c r="S77" s="58">
        <v>851924.04</v>
      </c>
      <c r="T77" s="43">
        <v>0</v>
      </c>
      <c r="V77" s="54"/>
      <c r="W77" s="54"/>
    </row>
    <row r="78" spans="1:23" ht="15">
      <c r="A78" s="53">
        <v>56</v>
      </c>
      <c r="B78" s="47" t="s">
        <v>146</v>
      </c>
      <c r="C78" s="39" t="s">
        <v>42</v>
      </c>
      <c r="D78" s="50" t="s">
        <v>108</v>
      </c>
      <c r="E78" s="39" t="s">
        <v>44</v>
      </c>
      <c r="F78" s="39" t="s">
        <v>45</v>
      </c>
      <c r="G78" s="37">
        <v>20</v>
      </c>
      <c r="H78" s="37">
        <v>20</v>
      </c>
      <c r="I78" s="56">
        <v>315</v>
      </c>
      <c r="J78" s="37">
        <v>8</v>
      </c>
      <c r="K78" s="37">
        <v>1</v>
      </c>
      <c r="L78" s="37">
        <v>7</v>
      </c>
      <c r="M78" s="40">
        <f>N78+O78</f>
        <v>315</v>
      </c>
      <c r="N78" s="40">
        <v>36.4</v>
      </c>
      <c r="O78" s="40">
        <v>278.6</v>
      </c>
      <c r="P78" s="40">
        <f>M78*34600</f>
        <v>10899000</v>
      </c>
      <c r="Q78" s="40">
        <v>2939723.38</v>
      </c>
      <c r="R78" s="57">
        <v>7106811.33</v>
      </c>
      <c r="S78" s="58">
        <v>852465.29</v>
      </c>
      <c r="T78" s="43">
        <v>0</v>
      </c>
      <c r="V78" s="54"/>
      <c r="W78" s="54"/>
    </row>
    <row r="79" spans="1:23" ht="15">
      <c r="A79" s="53">
        <v>57</v>
      </c>
      <c r="B79" s="47" t="s">
        <v>147</v>
      </c>
      <c r="C79" s="39" t="s">
        <v>148</v>
      </c>
      <c r="D79" s="50" t="s">
        <v>108</v>
      </c>
      <c r="E79" s="39" t="s">
        <v>44</v>
      </c>
      <c r="F79" s="39" t="s">
        <v>45</v>
      </c>
      <c r="G79" s="37">
        <v>31</v>
      </c>
      <c r="H79" s="37">
        <v>31</v>
      </c>
      <c r="I79" s="56">
        <v>314.1</v>
      </c>
      <c r="J79" s="37">
        <v>8</v>
      </c>
      <c r="K79" s="37">
        <v>2</v>
      </c>
      <c r="L79" s="37">
        <v>6</v>
      </c>
      <c r="M79" s="40">
        <f>N79+O79</f>
        <v>314.1</v>
      </c>
      <c r="N79" s="40">
        <v>83.3</v>
      </c>
      <c r="O79" s="40">
        <v>230.8</v>
      </c>
      <c r="P79" s="40">
        <f>M79*34600</f>
        <v>10867860</v>
      </c>
      <c r="Q79" s="40">
        <v>2931324.17</v>
      </c>
      <c r="R79" s="57">
        <v>7086506.16</v>
      </c>
      <c r="S79" s="58">
        <v>850029.67</v>
      </c>
      <c r="T79" s="43">
        <v>0</v>
      </c>
      <c r="V79" s="54"/>
      <c r="W79" s="54"/>
    </row>
    <row r="80" spans="1:23" ht="15">
      <c r="A80" s="53">
        <v>58</v>
      </c>
      <c r="B80" s="47" t="s">
        <v>149</v>
      </c>
      <c r="C80" s="39" t="s">
        <v>77</v>
      </c>
      <c r="D80" s="50" t="s">
        <v>108</v>
      </c>
      <c r="E80" s="39" t="s">
        <v>44</v>
      </c>
      <c r="F80" s="39" t="s">
        <v>45</v>
      </c>
      <c r="G80" s="37">
        <v>21</v>
      </c>
      <c r="H80" s="37">
        <v>21</v>
      </c>
      <c r="I80" s="56">
        <v>321.6</v>
      </c>
      <c r="J80" s="37">
        <v>8</v>
      </c>
      <c r="K80" s="37">
        <v>3</v>
      </c>
      <c r="L80" s="37">
        <v>5</v>
      </c>
      <c r="M80" s="40">
        <f>N80+O80</f>
        <v>321.6</v>
      </c>
      <c r="N80" s="40">
        <v>135.2</v>
      </c>
      <c r="O80" s="40">
        <v>186.4</v>
      </c>
      <c r="P80" s="40">
        <f>M80*34600</f>
        <v>11127360</v>
      </c>
      <c r="Q80" s="40">
        <v>3001317.59</v>
      </c>
      <c r="R80" s="57">
        <v>7255715.95</v>
      </c>
      <c r="S80" s="58">
        <v>870326.46</v>
      </c>
      <c r="T80" s="43">
        <v>0</v>
      </c>
      <c r="V80" s="54"/>
      <c r="W80" s="54"/>
    </row>
    <row r="81" spans="1:23" ht="15">
      <c r="A81" s="53">
        <v>59</v>
      </c>
      <c r="B81" s="47" t="s">
        <v>150</v>
      </c>
      <c r="C81" s="39" t="s">
        <v>151</v>
      </c>
      <c r="D81" s="50" t="s">
        <v>108</v>
      </c>
      <c r="E81" s="39" t="s">
        <v>44</v>
      </c>
      <c r="F81" s="39" t="s">
        <v>45</v>
      </c>
      <c r="G81" s="37">
        <v>28</v>
      </c>
      <c r="H81" s="37">
        <v>28</v>
      </c>
      <c r="I81" s="56">
        <v>313.5</v>
      </c>
      <c r="J81" s="37">
        <v>7</v>
      </c>
      <c r="K81" s="37">
        <v>1</v>
      </c>
      <c r="L81" s="37">
        <v>6</v>
      </c>
      <c r="M81" s="40">
        <f>N81+O81</f>
        <v>277.2</v>
      </c>
      <c r="N81" s="40">
        <v>37.5</v>
      </c>
      <c r="O81" s="40">
        <v>239.7</v>
      </c>
      <c r="P81" s="40">
        <f>M81*34600</f>
        <v>9591120</v>
      </c>
      <c r="Q81" s="40">
        <v>2586956.58</v>
      </c>
      <c r="R81" s="57">
        <v>6253993.97</v>
      </c>
      <c r="S81" s="58">
        <v>750169.45</v>
      </c>
      <c r="T81" s="43">
        <v>0</v>
      </c>
      <c r="V81" s="54"/>
      <c r="W81" s="54"/>
    </row>
    <row r="82" spans="1:23" ht="15">
      <c r="A82" s="53">
        <v>60</v>
      </c>
      <c r="B82" s="47" t="s">
        <v>152</v>
      </c>
      <c r="C82" s="39" t="s">
        <v>153</v>
      </c>
      <c r="D82" s="50" t="s">
        <v>108</v>
      </c>
      <c r="E82" s="39" t="s">
        <v>44</v>
      </c>
      <c r="F82" s="39" t="s">
        <v>45</v>
      </c>
      <c r="G82" s="37">
        <v>17</v>
      </c>
      <c r="H82" s="37">
        <v>17</v>
      </c>
      <c r="I82" s="56">
        <v>320</v>
      </c>
      <c r="J82" s="37">
        <v>7</v>
      </c>
      <c r="K82" s="37">
        <v>2</v>
      </c>
      <c r="L82" s="37">
        <v>5</v>
      </c>
      <c r="M82" s="40">
        <f>N82+O82</f>
        <v>285.5</v>
      </c>
      <c r="N82" s="40">
        <v>85.9</v>
      </c>
      <c r="O82" s="40">
        <v>199.6</v>
      </c>
      <c r="P82" s="40">
        <f>M82*34600</f>
        <v>9878300</v>
      </c>
      <c r="Q82" s="40">
        <v>2664415.95</v>
      </c>
      <c r="R82" s="57">
        <v>6441252.81</v>
      </c>
      <c r="S82" s="58">
        <v>772631.24</v>
      </c>
      <c r="T82" s="43">
        <v>0</v>
      </c>
      <c r="V82" s="54"/>
      <c r="W82" s="54"/>
    </row>
    <row r="83" spans="1:23" ht="15">
      <c r="A83" s="53">
        <v>61</v>
      </c>
      <c r="B83" s="47" t="s">
        <v>154</v>
      </c>
      <c r="C83" s="39" t="s">
        <v>155</v>
      </c>
      <c r="D83" s="50" t="s">
        <v>108</v>
      </c>
      <c r="E83" s="39" t="s">
        <v>44</v>
      </c>
      <c r="F83" s="39" t="s">
        <v>45</v>
      </c>
      <c r="G83" s="37">
        <v>16</v>
      </c>
      <c r="H83" s="37">
        <v>16</v>
      </c>
      <c r="I83" s="56">
        <v>315.6</v>
      </c>
      <c r="J83" s="37">
        <v>8</v>
      </c>
      <c r="K83" s="37">
        <v>3</v>
      </c>
      <c r="L83" s="37">
        <v>5</v>
      </c>
      <c r="M83" s="40">
        <f>N83+O83</f>
        <v>315.6</v>
      </c>
      <c r="N83" s="40">
        <v>121.2</v>
      </c>
      <c r="O83" s="40">
        <v>194.4</v>
      </c>
      <c r="P83" s="40">
        <f>M83*34600</f>
        <v>10919760</v>
      </c>
      <c r="Q83" s="40">
        <v>2945322.85</v>
      </c>
      <c r="R83" s="57">
        <v>7120348.12</v>
      </c>
      <c r="S83" s="58">
        <v>854089.03</v>
      </c>
      <c r="T83" s="43">
        <v>0</v>
      </c>
      <c r="V83" s="54"/>
      <c r="W83" s="54"/>
    </row>
    <row r="84" spans="1:23" ht="15">
      <c r="A84" s="53">
        <v>62</v>
      </c>
      <c r="B84" s="47" t="s">
        <v>156</v>
      </c>
      <c r="C84" s="39" t="s">
        <v>157</v>
      </c>
      <c r="D84" s="50" t="s">
        <v>108</v>
      </c>
      <c r="E84" s="39" t="s">
        <v>44</v>
      </c>
      <c r="F84" s="39" t="s">
        <v>45</v>
      </c>
      <c r="G84" s="37">
        <v>21</v>
      </c>
      <c r="H84" s="37">
        <v>21</v>
      </c>
      <c r="I84" s="56">
        <v>315.9</v>
      </c>
      <c r="J84" s="37">
        <v>7</v>
      </c>
      <c r="K84" s="37">
        <v>2</v>
      </c>
      <c r="L84" s="37">
        <v>5</v>
      </c>
      <c r="M84" s="40">
        <f>N84+O84</f>
        <v>305.9</v>
      </c>
      <c r="N84" s="40">
        <v>74.7</v>
      </c>
      <c r="O84" s="40">
        <v>231.2</v>
      </c>
      <c r="P84" s="40">
        <f>M84*34600</f>
        <v>10584140</v>
      </c>
      <c r="Q84" s="40">
        <v>2854798.04</v>
      </c>
      <c r="R84" s="57">
        <v>6901503.45</v>
      </c>
      <c r="S84" s="58">
        <v>827838.51</v>
      </c>
      <c r="T84" s="43">
        <v>0</v>
      </c>
      <c r="V84" s="54"/>
      <c r="W84" s="54"/>
    </row>
    <row r="85" spans="1:23" ht="15">
      <c r="A85" s="53">
        <v>63</v>
      </c>
      <c r="B85" s="47" t="s">
        <v>158</v>
      </c>
      <c r="C85" s="39" t="s">
        <v>53</v>
      </c>
      <c r="D85" s="50" t="s">
        <v>108</v>
      </c>
      <c r="E85" s="39" t="s">
        <v>44</v>
      </c>
      <c r="F85" s="39" t="s">
        <v>45</v>
      </c>
      <c r="G85" s="37">
        <v>18</v>
      </c>
      <c r="H85" s="37">
        <v>18</v>
      </c>
      <c r="I85" s="56">
        <v>318.6</v>
      </c>
      <c r="J85" s="37">
        <v>8</v>
      </c>
      <c r="K85" s="37">
        <v>1</v>
      </c>
      <c r="L85" s="37">
        <v>7</v>
      </c>
      <c r="M85" s="40">
        <f>N85+O85</f>
        <v>318.6</v>
      </c>
      <c r="N85" s="40">
        <v>36.5</v>
      </c>
      <c r="O85" s="40">
        <v>282.1</v>
      </c>
      <c r="P85" s="40">
        <f>M85*34600</f>
        <v>11023560</v>
      </c>
      <c r="Q85" s="40">
        <v>2973320.22</v>
      </c>
      <c r="R85" s="57">
        <v>7188032.03</v>
      </c>
      <c r="S85" s="58">
        <v>862207.75</v>
      </c>
      <c r="T85" s="43">
        <v>0</v>
      </c>
      <c r="V85" s="54"/>
      <c r="W85" s="54"/>
    </row>
    <row r="86" spans="1:23" ht="15">
      <c r="A86" s="53">
        <v>64</v>
      </c>
      <c r="B86" s="47" t="s">
        <v>159</v>
      </c>
      <c r="C86" s="39">
        <v>41</v>
      </c>
      <c r="D86" s="50">
        <v>39807</v>
      </c>
      <c r="E86" s="39" t="s">
        <v>44</v>
      </c>
      <c r="F86" s="39" t="s">
        <v>45</v>
      </c>
      <c r="G86" s="37">
        <v>20</v>
      </c>
      <c r="H86" s="37">
        <v>20</v>
      </c>
      <c r="I86" s="56">
        <v>323.5</v>
      </c>
      <c r="J86" s="37">
        <f>K86+L86</f>
        <v>7</v>
      </c>
      <c r="K86" s="37">
        <v>3</v>
      </c>
      <c r="L86" s="37">
        <v>4</v>
      </c>
      <c r="M86" s="40">
        <f>N86+O86</f>
        <v>284.9</v>
      </c>
      <c r="N86" s="40">
        <v>133.6</v>
      </c>
      <c r="O86" s="40">
        <v>151.3</v>
      </c>
      <c r="P86" s="40">
        <f>M86*34600</f>
        <v>9857540</v>
      </c>
      <c r="Q86" s="40">
        <v>2658816.48</v>
      </c>
      <c r="R86" s="57">
        <v>6427716.03</v>
      </c>
      <c r="S86" s="58">
        <v>771007.49</v>
      </c>
      <c r="T86" s="43">
        <v>0</v>
      </c>
      <c r="V86" s="54"/>
      <c r="W86" s="54"/>
    </row>
    <row r="87" spans="1:23" ht="15">
      <c r="A87" s="53">
        <v>65</v>
      </c>
      <c r="B87" s="47" t="s">
        <v>160</v>
      </c>
      <c r="C87" s="39" t="s">
        <v>68</v>
      </c>
      <c r="D87" s="50" t="s">
        <v>123</v>
      </c>
      <c r="E87" s="39" t="s">
        <v>44</v>
      </c>
      <c r="F87" s="39" t="s">
        <v>45</v>
      </c>
      <c r="G87" s="37">
        <v>28</v>
      </c>
      <c r="H87" s="37">
        <v>28</v>
      </c>
      <c r="I87" s="56">
        <v>534</v>
      </c>
      <c r="J87" s="37">
        <v>8</v>
      </c>
      <c r="K87" s="37">
        <v>3</v>
      </c>
      <c r="L87" s="37">
        <v>5</v>
      </c>
      <c r="M87" s="40">
        <f>N87+O87</f>
        <v>437.5</v>
      </c>
      <c r="N87" s="40">
        <v>269.3</v>
      </c>
      <c r="O87" s="41">
        <v>168.2</v>
      </c>
      <c r="P87" s="40">
        <f>M87*34600</f>
        <v>15137500</v>
      </c>
      <c r="Q87" s="40">
        <v>4082949.14</v>
      </c>
      <c r="R87" s="57">
        <v>9870571.3</v>
      </c>
      <c r="S87" s="58">
        <v>1183979.56</v>
      </c>
      <c r="T87" s="43">
        <v>0</v>
      </c>
      <c r="V87" s="54"/>
      <c r="W87" s="54"/>
    </row>
    <row r="88" spans="1:23" s="1" customFormat="1" ht="12.75">
      <c r="A88" s="53">
        <v>66</v>
      </c>
      <c r="B88" s="47" t="s">
        <v>161</v>
      </c>
      <c r="C88" s="39">
        <v>50</v>
      </c>
      <c r="D88" s="50">
        <v>39807</v>
      </c>
      <c r="E88" s="39" t="s">
        <v>44</v>
      </c>
      <c r="F88" s="39" t="s">
        <v>45</v>
      </c>
      <c r="G88" s="37">
        <v>16</v>
      </c>
      <c r="H88" s="37">
        <v>16</v>
      </c>
      <c r="I88" s="56">
        <v>171.3</v>
      </c>
      <c r="J88" s="37">
        <f>K88+L88</f>
        <v>3</v>
      </c>
      <c r="K88" s="37">
        <v>1</v>
      </c>
      <c r="L88" s="37">
        <v>2</v>
      </c>
      <c r="M88" s="40">
        <f>N88+O88</f>
        <v>119.89999999999999</v>
      </c>
      <c r="N88" s="40">
        <v>49.3</v>
      </c>
      <c r="O88" s="40">
        <v>70.6</v>
      </c>
      <c r="P88" s="40">
        <f>M88*34600</f>
        <v>4148539.9999999995</v>
      </c>
      <c r="Q88" s="40">
        <v>1118961.38</v>
      </c>
      <c r="R88" s="57">
        <v>2705100.57</v>
      </c>
      <c r="S88" s="58">
        <v>324478.05</v>
      </c>
      <c r="T88" s="43">
        <v>0</v>
      </c>
      <c r="V88" s="54"/>
      <c r="W88" s="54"/>
    </row>
    <row r="89" spans="1:23" s="1" customFormat="1" ht="12.75">
      <c r="A89" s="53">
        <v>67</v>
      </c>
      <c r="B89" s="47" t="s">
        <v>162</v>
      </c>
      <c r="C89" s="39" t="s">
        <v>163</v>
      </c>
      <c r="D89" s="50">
        <v>39807</v>
      </c>
      <c r="E89" s="39" t="s">
        <v>44</v>
      </c>
      <c r="F89" s="39" t="s">
        <v>45</v>
      </c>
      <c r="G89" s="37">
        <v>25</v>
      </c>
      <c r="H89" s="37">
        <v>25</v>
      </c>
      <c r="I89" s="56">
        <v>889.8</v>
      </c>
      <c r="J89" s="37">
        <v>16</v>
      </c>
      <c r="K89" s="37">
        <v>6</v>
      </c>
      <c r="L89" s="37">
        <v>10</v>
      </c>
      <c r="M89" s="40">
        <f>N89+O89</f>
        <v>889.8</v>
      </c>
      <c r="N89" s="40">
        <v>360.4</v>
      </c>
      <c r="O89" s="41">
        <v>529.4</v>
      </c>
      <c r="P89" s="40">
        <f>M89*34600</f>
        <v>30787080</v>
      </c>
      <c r="Q89" s="40">
        <v>8304018.62</v>
      </c>
      <c r="R89" s="57">
        <v>20075049.92</v>
      </c>
      <c r="S89" s="58">
        <v>2408011.46</v>
      </c>
      <c r="T89" s="43">
        <v>0</v>
      </c>
      <c r="V89" s="54"/>
      <c r="W89" s="54"/>
    </row>
    <row r="90" spans="1:23" s="1" customFormat="1" ht="12.75">
      <c r="A90" s="53">
        <v>68</v>
      </c>
      <c r="B90" s="47" t="s">
        <v>164</v>
      </c>
      <c r="C90" s="39">
        <v>62</v>
      </c>
      <c r="D90" s="50">
        <v>39807</v>
      </c>
      <c r="E90" s="39" t="s">
        <v>44</v>
      </c>
      <c r="F90" s="39" t="s">
        <v>45</v>
      </c>
      <c r="G90" s="37">
        <v>22</v>
      </c>
      <c r="H90" s="37">
        <v>22</v>
      </c>
      <c r="I90" s="56">
        <v>499.1</v>
      </c>
      <c r="J90" s="37">
        <f>K90+L90</f>
        <v>11</v>
      </c>
      <c r="K90" s="37">
        <v>7</v>
      </c>
      <c r="L90" s="37">
        <v>4</v>
      </c>
      <c r="M90" s="40">
        <f>N90+O90</f>
        <v>447.20000000000005</v>
      </c>
      <c r="N90" s="40">
        <v>291.8</v>
      </c>
      <c r="O90" s="40">
        <v>155.4</v>
      </c>
      <c r="P90" s="40">
        <f>M90*34600</f>
        <v>15473120.000000002</v>
      </c>
      <c r="Q90" s="40">
        <v>4173473.96</v>
      </c>
      <c r="R90" s="57">
        <v>10089415.96</v>
      </c>
      <c r="S90" s="58">
        <v>1210230.08</v>
      </c>
      <c r="T90" s="43">
        <v>0</v>
      </c>
      <c r="V90" s="54"/>
      <c r="W90" s="54"/>
    </row>
    <row r="91" spans="1:23" s="1" customFormat="1" ht="12.75">
      <c r="A91" s="53">
        <v>69</v>
      </c>
      <c r="B91" s="47" t="s">
        <v>165</v>
      </c>
      <c r="C91" s="39">
        <v>42</v>
      </c>
      <c r="D91" s="50">
        <v>39807</v>
      </c>
      <c r="E91" s="39" t="s">
        <v>44</v>
      </c>
      <c r="F91" s="39" t="s">
        <v>45</v>
      </c>
      <c r="G91" s="37">
        <v>16</v>
      </c>
      <c r="H91" s="37">
        <v>16</v>
      </c>
      <c r="I91" s="56">
        <v>320.5</v>
      </c>
      <c r="J91" s="37">
        <f>K91+L91</f>
        <v>7</v>
      </c>
      <c r="K91" s="37">
        <v>1</v>
      </c>
      <c r="L91" s="37">
        <v>6</v>
      </c>
      <c r="M91" s="40">
        <f>N91+O91</f>
        <v>320.5</v>
      </c>
      <c r="N91" s="40">
        <v>36.9</v>
      </c>
      <c r="O91" s="40">
        <v>283.6</v>
      </c>
      <c r="P91" s="40">
        <f>M91*34600</f>
        <v>11089300</v>
      </c>
      <c r="Q91" s="40">
        <v>2991051.88</v>
      </c>
      <c r="R91" s="57">
        <v>7230898.52</v>
      </c>
      <c r="S91" s="58">
        <v>867349.6</v>
      </c>
      <c r="T91" s="43">
        <v>0</v>
      </c>
      <c r="V91" s="54"/>
      <c r="W91" s="54"/>
    </row>
    <row r="92" spans="1:23" s="1" customFormat="1" ht="12.75">
      <c r="A92" s="53">
        <v>70</v>
      </c>
      <c r="B92" s="47" t="s">
        <v>166</v>
      </c>
      <c r="C92" s="53">
        <v>27</v>
      </c>
      <c r="D92" s="50">
        <v>39807</v>
      </c>
      <c r="E92" s="39" t="s">
        <v>44</v>
      </c>
      <c r="F92" s="39" t="s">
        <v>45</v>
      </c>
      <c r="G92" s="37">
        <v>40</v>
      </c>
      <c r="H92" s="37">
        <v>40</v>
      </c>
      <c r="I92" s="56">
        <v>417.2</v>
      </c>
      <c r="J92" s="37">
        <v>8</v>
      </c>
      <c r="K92" s="37">
        <v>2</v>
      </c>
      <c r="L92" s="37">
        <v>6</v>
      </c>
      <c r="M92" s="40">
        <f>N92+O92</f>
        <v>417.20000000000005</v>
      </c>
      <c r="N92" s="40">
        <v>127.6</v>
      </c>
      <c r="O92" s="40">
        <v>289.6</v>
      </c>
      <c r="P92" s="40">
        <f>M92*34600</f>
        <v>14435120.000000002</v>
      </c>
      <c r="Q92" s="40">
        <v>3893500.3</v>
      </c>
      <c r="R92" s="57">
        <v>9412576.79</v>
      </c>
      <c r="S92" s="58">
        <v>1129042.91</v>
      </c>
      <c r="T92" s="43">
        <v>0</v>
      </c>
      <c r="V92" s="54"/>
      <c r="W92" s="54"/>
    </row>
    <row r="93" spans="1:23" s="1" customFormat="1" ht="12.75">
      <c r="A93" s="53">
        <v>71</v>
      </c>
      <c r="B93" s="47" t="s">
        <v>167</v>
      </c>
      <c r="C93" s="53">
        <v>3</v>
      </c>
      <c r="D93" s="50">
        <v>39807</v>
      </c>
      <c r="E93" s="39" t="s">
        <v>44</v>
      </c>
      <c r="F93" s="39" t="s">
        <v>45</v>
      </c>
      <c r="G93" s="37">
        <v>26</v>
      </c>
      <c r="H93" s="37">
        <v>26</v>
      </c>
      <c r="I93" s="56">
        <v>389.2</v>
      </c>
      <c r="J93" s="37">
        <v>10</v>
      </c>
      <c r="K93" s="37">
        <v>4</v>
      </c>
      <c r="L93" s="37">
        <v>6</v>
      </c>
      <c r="M93" s="40">
        <v>389.2</v>
      </c>
      <c r="N93" s="40">
        <v>155.2</v>
      </c>
      <c r="O93" s="40">
        <v>234</v>
      </c>
      <c r="P93" s="40">
        <f>M93*34600</f>
        <v>13466320</v>
      </c>
      <c r="Q93" s="40">
        <v>3632191.56</v>
      </c>
      <c r="R93" s="57">
        <v>8780860.23</v>
      </c>
      <c r="S93" s="58">
        <v>1053268.21</v>
      </c>
      <c r="T93" s="43">
        <v>0</v>
      </c>
      <c r="V93" s="54"/>
      <c r="W93" s="54"/>
    </row>
    <row r="94" spans="1:23" s="29" customFormat="1" ht="17.25" customHeight="1">
      <c r="A94" s="60" t="s">
        <v>168</v>
      </c>
      <c r="B94" s="60"/>
      <c r="C94" s="31" t="s">
        <v>38</v>
      </c>
      <c r="D94" s="31" t="s">
        <v>38</v>
      </c>
      <c r="E94" s="31" t="s">
        <v>38</v>
      </c>
      <c r="F94" s="31" t="s">
        <v>38</v>
      </c>
      <c r="G94" s="26">
        <v>20</v>
      </c>
      <c r="H94" s="26">
        <v>20</v>
      </c>
      <c r="I94" s="27">
        <v>746.6</v>
      </c>
      <c r="J94" s="26">
        <v>6</v>
      </c>
      <c r="K94" s="26">
        <v>0</v>
      </c>
      <c r="L94" s="26">
        <v>6</v>
      </c>
      <c r="M94" s="27">
        <v>403.1</v>
      </c>
      <c r="N94" s="27">
        <v>0</v>
      </c>
      <c r="O94" s="32">
        <v>403.1</v>
      </c>
      <c r="P94" s="33">
        <v>13947260</v>
      </c>
      <c r="Q94" s="33">
        <v>3761585.83</v>
      </c>
      <c r="R94" s="33">
        <v>9094787</v>
      </c>
      <c r="S94" s="33">
        <v>1090887.17</v>
      </c>
      <c r="T94" s="28">
        <v>0</v>
      </c>
      <c r="V94" s="6"/>
      <c r="W94" s="6"/>
    </row>
    <row r="95" spans="1:23" ht="15">
      <c r="A95" s="53">
        <v>72</v>
      </c>
      <c r="B95" s="61" t="s">
        <v>169</v>
      </c>
      <c r="C95" s="53" t="s">
        <v>93</v>
      </c>
      <c r="D95" s="53" t="s">
        <v>170</v>
      </c>
      <c r="E95" s="39" t="s">
        <v>44</v>
      </c>
      <c r="F95" s="39" t="s">
        <v>45</v>
      </c>
      <c r="G95" s="37">
        <v>20</v>
      </c>
      <c r="H95" s="37">
        <v>20</v>
      </c>
      <c r="I95" s="40">
        <v>746.6</v>
      </c>
      <c r="J95" s="37">
        <v>6</v>
      </c>
      <c r="K95" s="37">
        <v>0</v>
      </c>
      <c r="L95" s="37">
        <v>6</v>
      </c>
      <c r="M95" s="40">
        <v>403.1</v>
      </c>
      <c r="N95" s="40">
        <v>0</v>
      </c>
      <c r="O95" s="41">
        <v>403.1</v>
      </c>
      <c r="P95" s="51">
        <v>13947260</v>
      </c>
      <c r="Q95" s="51">
        <v>3761585.83</v>
      </c>
      <c r="R95" s="51">
        <v>9094787</v>
      </c>
      <c r="S95" s="51">
        <v>1090887.17</v>
      </c>
      <c r="T95" s="43">
        <v>0</v>
      </c>
      <c r="V95" s="54"/>
      <c r="W95" s="54"/>
    </row>
    <row r="96" spans="1:23" s="29" customFormat="1" ht="19.5" customHeight="1">
      <c r="A96" s="62" t="s">
        <v>171</v>
      </c>
      <c r="B96" s="62"/>
      <c r="C96" s="31" t="s">
        <v>38</v>
      </c>
      <c r="D96" s="31" t="s">
        <v>38</v>
      </c>
      <c r="E96" s="31" t="s">
        <v>38</v>
      </c>
      <c r="F96" s="31" t="s">
        <v>38</v>
      </c>
      <c r="G96" s="26">
        <f>SUM(G97:G131)</f>
        <v>254</v>
      </c>
      <c r="H96" s="26">
        <f>SUM(H97:H131)</f>
        <v>254</v>
      </c>
      <c r="I96" s="27">
        <f>SUM(I97:I131)</f>
        <v>4224.099999999999</v>
      </c>
      <c r="J96" s="26">
        <f>SUM(J97:J131)</f>
        <v>112</v>
      </c>
      <c r="K96" s="26">
        <f>SUM(K97:K131)</f>
        <v>32</v>
      </c>
      <c r="L96" s="26">
        <f>SUM(L97:L131)</f>
        <v>80</v>
      </c>
      <c r="M96" s="27">
        <f>SUM(M97:M131)</f>
        <v>3702.9999999999995</v>
      </c>
      <c r="N96" s="27">
        <f>SUM(N97:N131)</f>
        <v>971.2</v>
      </c>
      <c r="O96" s="32">
        <f>SUM(O97:O131)</f>
        <v>2731.8</v>
      </c>
      <c r="P96" s="33">
        <v>128123800</v>
      </c>
      <c r="Q96" s="33">
        <v>34555078.92</v>
      </c>
      <c r="R96" s="33">
        <v>83547497.59</v>
      </c>
      <c r="S96" s="33">
        <v>10021223.49</v>
      </c>
      <c r="T96" s="28">
        <v>0</v>
      </c>
      <c r="U96" s="63">
        <f>SUM(U97:U131)</f>
        <v>0</v>
      </c>
      <c r="V96" s="6"/>
      <c r="W96" s="6"/>
    </row>
    <row r="97" spans="1:23" ht="15">
      <c r="A97" s="53">
        <v>73</v>
      </c>
      <c r="B97" s="61" t="s">
        <v>172</v>
      </c>
      <c r="C97" s="50" t="s">
        <v>173</v>
      </c>
      <c r="D97" s="50">
        <v>38986</v>
      </c>
      <c r="E97" s="39" t="s">
        <v>44</v>
      </c>
      <c r="F97" s="39" t="s">
        <v>45</v>
      </c>
      <c r="G97" s="53">
        <v>26</v>
      </c>
      <c r="H97" s="53">
        <v>26</v>
      </c>
      <c r="I97" s="40">
        <v>242.1</v>
      </c>
      <c r="J97" s="53">
        <f>K97+L97</f>
        <v>9</v>
      </c>
      <c r="K97" s="53">
        <v>3</v>
      </c>
      <c r="L97" s="53">
        <v>6</v>
      </c>
      <c r="M97" s="40">
        <v>242.1</v>
      </c>
      <c r="N97" s="40">
        <v>105</v>
      </c>
      <c r="O97" s="40">
        <v>137.1</v>
      </c>
      <c r="P97" s="42">
        <f>Q97+R97+S97</f>
        <v>8376660</v>
      </c>
      <c r="Q97" s="42">
        <v>2259191.09</v>
      </c>
      <c r="R97" s="42">
        <v>5462287.11</v>
      </c>
      <c r="S97" s="42">
        <v>655181.8</v>
      </c>
      <c r="T97" s="43">
        <v>0</v>
      </c>
      <c r="V97" s="54"/>
      <c r="W97" s="54"/>
    </row>
    <row r="98" spans="1:23" ht="15">
      <c r="A98" s="53">
        <v>74</v>
      </c>
      <c r="B98" s="61" t="s">
        <v>174</v>
      </c>
      <c r="C98" s="53" t="s">
        <v>175</v>
      </c>
      <c r="D98" s="50">
        <v>38986</v>
      </c>
      <c r="E98" s="39" t="s">
        <v>44</v>
      </c>
      <c r="F98" s="39" t="s">
        <v>45</v>
      </c>
      <c r="G98" s="53">
        <v>24</v>
      </c>
      <c r="H98" s="53">
        <v>24</v>
      </c>
      <c r="I98" s="40">
        <v>348.7</v>
      </c>
      <c r="J98" s="53">
        <f>K98+L98</f>
        <v>12</v>
      </c>
      <c r="K98" s="53">
        <v>8</v>
      </c>
      <c r="L98" s="53">
        <v>4</v>
      </c>
      <c r="M98" s="40">
        <f>N98+O98</f>
        <v>348.70000000000005</v>
      </c>
      <c r="N98" s="40">
        <v>232.8</v>
      </c>
      <c r="O98" s="40">
        <v>115.9</v>
      </c>
      <c r="P98" s="42">
        <f>Q98+R98+S98</f>
        <v>12065020.000000002</v>
      </c>
      <c r="Q98" s="42">
        <v>3253944.37</v>
      </c>
      <c r="R98" s="42">
        <v>7867408.16</v>
      </c>
      <c r="S98" s="42">
        <v>943667.47</v>
      </c>
      <c r="T98" s="43">
        <v>0</v>
      </c>
      <c r="V98" s="54"/>
      <c r="W98" s="54"/>
    </row>
    <row r="99" spans="1:23" ht="15">
      <c r="A99" s="53">
        <v>75</v>
      </c>
      <c r="B99" s="61" t="s">
        <v>176</v>
      </c>
      <c r="C99" s="53" t="s">
        <v>177</v>
      </c>
      <c r="D99" s="50">
        <v>38986</v>
      </c>
      <c r="E99" s="39" t="s">
        <v>44</v>
      </c>
      <c r="F99" s="39" t="s">
        <v>45</v>
      </c>
      <c r="G99" s="53">
        <v>4</v>
      </c>
      <c r="H99" s="53">
        <v>4</v>
      </c>
      <c r="I99" s="40">
        <v>77.7</v>
      </c>
      <c r="J99" s="53">
        <f>K99+L99</f>
        <v>2</v>
      </c>
      <c r="K99" s="53">
        <v>0</v>
      </c>
      <c r="L99" s="53">
        <v>2</v>
      </c>
      <c r="M99" s="40">
        <f>N99+O99</f>
        <v>77.7</v>
      </c>
      <c r="N99" s="40">
        <v>0</v>
      </c>
      <c r="O99" s="40">
        <v>77.7</v>
      </c>
      <c r="P99" s="42">
        <f>Q99+R99+S99</f>
        <v>2688420</v>
      </c>
      <c r="Q99" s="42">
        <v>725068.76</v>
      </c>
      <c r="R99" s="42">
        <v>1753076.04</v>
      </c>
      <c r="S99" s="42">
        <v>210275.2</v>
      </c>
      <c r="T99" s="43">
        <v>0</v>
      </c>
      <c r="V99" s="54"/>
      <c r="W99" s="54"/>
    </row>
    <row r="100" spans="1:23" ht="15">
      <c r="A100" s="53">
        <v>76</v>
      </c>
      <c r="B100" s="61" t="s">
        <v>178</v>
      </c>
      <c r="C100" s="53" t="s">
        <v>179</v>
      </c>
      <c r="D100" s="50">
        <v>38986</v>
      </c>
      <c r="E100" s="39" t="s">
        <v>44</v>
      </c>
      <c r="F100" s="39" t="s">
        <v>45</v>
      </c>
      <c r="G100" s="53">
        <v>5</v>
      </c>
      <c r="H100" s="53">
        <v>5</v>
      </c>
      <c r="I100" s="40">
        <v>130.9</v>
      </c>
      <c r="J100" s="53">
        <f>K100+L100</f>
        <v>4</v>
      </c>
      <c r="K100" s="53">
        <v>1</v>
      </c>
      <c r="L100" s="53">
        <v>3</v>
      </c>
      <c r="M100" s="40">
        <f>N100+O100</f>
        <v>130.9</v>
      </c>
      <c r="N100" s="40">
        <v>32.1</v>
      </c>
      <c r="O100" s="40">
        <v>98.8</v>
      </c>
      <c r="P100" s="42">
        <f>Q100+R100+S100</f>
        <v>4529140</v>
      </c>
      <c r="Q100" s="42">
        <v>1221512.24</v>
      </c>
      <c r="R100" s="42">
        <v>2953380.35</v>
      </c>
      <c r="S100" s="42">
        <v>354247.41</v>
      </c>
      <c r="T100" s="43">
        <v>0</v>
      </c>
      <c r="V100" s="54"/>
      <c r="W100" s="54"/>
    </row>
    <row r="101" spans="1:23" ht="15">
      <c r="A101" s="53">
        <v>77</v>
      </c>
      <c r="B101" s="61" t="s">
        <v>180</v>
      </c>
      <c r="C101" s="53" t="s">
        <v>181</v>
      </c>
      <c r="D101" s="50">
        <v>38986</v>
      </c>
      <c r="E101" s="39" t="s">
        <v>44</v>
      </c>
      <c r="F101" s="39" t="s">
        <v>45</v>
      </c>
      <c r="G101" s="53">
        <v>2</v>
      </c>
      <c r="H101" s="53">
        <v>2</v>
      </c>
      <c r="I101" s="40">
        <v>81.6</v>
      </c>
      <c r="J101" s="53">
        <f>K101+L101</f>
        <v>1</v>
      </c>
      <c r="K101" s="53">
        <v>1</v>
      </c>
      <c r="L101" s="53">
        <v>0</v>
      </c>
      <c r="M101" s="40">
        <f>N101+O101</f>
        <v>41.5</v>
      </c>
      <c r="N101" s="40">
        <v>41.5</v>
      </c>
      <c r="O101" s="40">
        <v>0</v>
      </c>
      <c r="P101" s="42">
        <f>Q101+R101+S101</f>
        <v>1435900</v>
      </c>
      <c r="Q101" s="42">
        <v>387263.24</v>
      </c>
      <c r="R101" s="42">
        <v>936327.61</v>
      </c>
      <c r="S101" s="42">
        <v>112309.15</v>
      </c>
      <c r="T101" s="43">
        <v>0</v>
      </c>
      <c r="V101" s="54"/>
      <c r="W101" s="54"/>
    </row>
    <row r="102" spans="1:23" ht="15">
      <c r="A102" s="53">
        <v>78</v>
      </c>
      <c r="B102" s="61" t="s">
        <v>182</v>
      </c>
      <c r="C102" s="53" t="s">
        <v>183</v>
      </c>
      <c r="D102" s="50">
        <v>38986</v>
      </c>
      <c r="E102" s="39" t="s">
        <v>44</v>
      </c>
      <c r="F102" s="39" t="s">
        <v>45</v>
      </c>
      <c r="G102" s="53">
        <v>12</v>
      </c>
      <c r="H102" s="53">
        <v>12</v>
      </c>
      <c r="I102" s="40">
        <v>181.7</v>
      </c>
      <c r="J102" s="53">
        <f>K102+L102</f>
        <v>6</v>
      </c>
      <c r="K102" s="53">
        <v>2</v>
      </c>
      <c r="L102" s="53">
        <v>4</v>
      </c>
      <c r="M102" s="40">
        <f>N102+O102</f>
        <v>181.7</v>
      </c>
      <c r="N102" s="40">
        <v>60.3</v>
      </c>
      <c r="O102" s="40">
        <v>121.4</v>
      </c>
      <c r="P102" s="42">
        <f>Q102+R102+S102</f>
        <v>6286820</v>
      </c>
      <c r="Q102" s="42">
        <v>1695559.77</v>
      </c>
      <c r="R102" s="42">
        <v>4099535.6</v>
      </c>
      <c r="S102" s="42">
        <v>491724.63</v>
      </c>
      <c r="T102" s="43">
        <v>0</v>
      </c>
      <c r="V102" s="54"/>
      <c r="W102" s="54"/>
    </row>
    <row r="103" spans="1:23" ht="15">
      <c r="A103" s="53">
        <v>79</v>
      </c>
      <c r="B103" s="61" t="s">
        <v>184</v>
      </c>
      <c r="C103" s="53" t="s">
        <v>185</v>
      </c>
      <c r="D103" s="50">
        <v>38986</v>
      </c>
      <c r="E103" s="39" t="s">
        <v>44</v>
      </c>
      <c r="F103" s="39" t="s">
        <v>45</v>
      </c>
      <c r="G103" s="53">
        <v>11</v>
      </c>
      <c r="H103" s="53">
        <v>11</v>
      </c>
      <c r="I103" s="40">
        <v>180.8</v>
      </c>
      <c r="J103" s="53">
        <f>K103+L103</f>
        <v>6</v>
      </c>
      <c r="K103" s="53">
        <v>3</v>
      </c>
      <c r="L103" s="53">
        <v>3</v>
      </c>
      <c r="M103" s="40">
        <f>N103+O103</f>
        <v>180.8</v>
      </c>
      <c r="N103" s="40">
        <v>90.3</v>
      </c>
      <c r="O103" s="40">
        <v>90.5</v>
      </c>
      <c r="P103" s="42">
        <f>Q103+R103+S103</f>
        <v>6255680</v>
      </c>
      <c r="Q103" s="42">
        <v>1687161.29</v>
      </c>
      <c r="R103" s="42">
        <v>4079229.7</v>
      </c>
      <c r="S103" s="42">
        <v>489289.01</v>
      </c>
      <c r="T103" s="43">
        <v>0</v>
      </c>
      <c r="V103" s="54"/>
      <c r="W103" s="54"/>
    </row>
    <row r="104" spans="1:23" ht="15">
      <c r="A104" s="53">
        <v>80</v>
      </c>
      <c r="B104" s="61" t="s">
        <v>186</v>
      </c>
      <c r="C104" s="53" t="s">
        <v>187</v>
      </c>
      <c r="D104" s="50">
        <v>38986</v>
      </c>
      <c r="E104" s="39" t="s">
        <v>44</v>
      </c>
      <c r="F104" s="39" t="s">
        <v>45</v>
      </c>
      <c r="G104" s="53">
        <v>16</v>
      </c>
      <c r="H104" s="53">
        <v>16</v>
      </c>
      <c r="I104" s="40">
        <v>180.4</v>
      </c>
      <c r="J104" s="53">
        <f>K104+L104</f>
        <v>5</v>
      </c>
      <c r="K104" s="53">
        <v>0</v>
      </c>
      <c r="L104" s="53">
        <v>5</v>
      </c>
      <c r="M104" s="40">
        <f>N104+O104</f>
        <v>150.1</v>
      </c>
      <c r="N104" s="40">
        <v>0</v>
      </c>
      <c r="O104" s="40">
        <v>150.1</v>
      </c>
      <c r="P104" s="42">
        <f>Q104+R104+S104</f>
        <v>5193460</v>
      </c>
      <c r="Q104" s="42">
        <v>1400679.81</v>
      </c>
      <c r="R104" s="42">
        <v>3386572.89</v>
      </c>
      <c r="S104" s="42">
        <v>406207.3</v>
      </c>
      <c r="T104" s="43">
        <v>0</v>
      </c>
      <c r="V104" s="54"/>
      <c r="W104" s="54"/>
    </row>
    <row r="105" spans="1:23" ht="15">
      <c r="A105" s="53">
        <v>81</v>
      </c>
      <c r="B105" s="61" t="s">
        <v>188</v>
      </c>
      <c r="C105" s="53" t="s">
        <v>189</v>
      </c>
      <c r="D105" s="50">
        <v>38986</v>
      </c>
      <c r="E105" s="39" t="s">
        <v>44</v>
      </c>
      <c r="F105" s="39" t="s">
        <v>45</v>
      </c>
      <c r="G105" s="53">
        <v>12</v>
      </c>
      <c r="H105" s="53">
        <v>12</v>
      </c>
      <c r="I105" s="40">
        <v>180.8</v>
      </c>
      <c r="J105" s="53">
        <f>K105+L105</f>
        <v>5</v>
      </c>
      <c r="K105" s="53">
        <v>4</v>
      </c>
      <c r="L105" s="53">
        <v>1</v>
      </c>
      <c r="M105" s="40">
        <f>N105+O105</f>
        <v>150.79999999999998</v>
      </c>
      <c r="N105" s="40">
        <v>120.6</v>
      </c>
      <c r="O105" s="40">
        <v>30.2</v>
      </c>
      <c r="P105" s="42">
        <f>Q105+R105+S105</f>
        <v>5217680</v>
      </c>
      <c r="Q105" s="42">
        <v>1407211.96</v>
      </c>
      <c r="R105" s="42">
        <v>3402366.37</v>
      </c>
      <c r="S105" s="42">
        <v>408101.67</v>
      </c>
      <c r="T105" s="43">
        <v>0</v>
      </c>
      <c r="V105" s="54"/>
      <c r="W105" s="54"/>
    </row>
    <row r="106" spans="1:23" ht="15">
      <c r="A106" s="53">
        <v>82</v>
      </c>
      <c r="B106" s="61" t="s">
        <v>190</v>
      </c>
      <c r="C106" s="53" t="s">
        <v>191</v>
      </c>
      <c r="D106" s="50">
        <v>38986</v>
      </c>
      <c r="E106" s="39" t="s">
        <v>44</v>
      </c>
      <c r="F106" s="39" t="s">
        <v>45</v>
      </c>
      <c r="G106" s="53">
        <v>17</v>
      </c>
      <c r="H106" s="53">
        <v>17</v>
      </c>
      <c r="I106" s="40">
        <v>181.5</v>
      </c>
      <c r="J106" s="53">
        <f>K106+L106</f>
        <v>6</v>
      </c>
      <c r="K106" s="53">
        <v>2</v>
      </c>
      <c r="L106" s="53">
        <v>4</v>
      </c>
      <c r="M106" s="40">
        <f>N106+O106</f>
        <v>181.5</v>
      </c>
      <c r="N106" s="40">
        <v>60.4</v>
      </c>
      <c r="O106" s="40">
        <v>121.1</v>
      </c>
      <c r="P106" s="42">
        <f>Q106+R106+S106</f>
        <v>6279900</v>
      </c>
      <c r="Q106" s="42">
        <v>1693693.44</v>
      </c>
      <c r="R106" s="42">
        <v>4095023.18</v>
      </c>
      <c r="S106" s="42">
        <v>491183.38</v>
      </c>
      <c r="T106" s="43">
        <v>0</v>
      </c>
      <c r="V106" s="54"/>
      <c r="W106" s="54"/>
    </row>
    <row r="107" spans="1:23" ht="15">
      <c r="A107" s="53">
        <v>83</v>
      </c>
      <c r="B107" s="61" t="s">
        <v>192</v>
      </c>
      <c r="C107" s="53" t="s">
        <v>193</v>
      </c>
      <c r="D107" s="50">
        <v>38986</v>
      </c>
      <c r="E107" s="39" t="s">
        <v>44</v>
      </c>
      <c r="F107" s="39" t="s">
        <v>45</v>
      </c>
      <c r="G107" s="53">
        <v>6</v>
      </c>
      <c r="H107" s="53">
        <v>6</v>
      </c>
      <c r="I107" s="40">
        <v>74.8</v>
      </c>
      <c r="J107" s="53">
        <f>K107+L107</f>
        <v>3</v>
      </c>
      <c r="K107" s="53">
        <v>1</v>
      </c>
      <c r="L107" s="53">
        <v>2</v>
      </c>
      <c r="M107" s="40">
        <v>74.8</v>
      </c>
      <c r="N107" s="40">
        <v>38.1</v>
      </c>
      <c r="O107" s="40">
        <v>36.7</v>
      </c>
      <c r="P107" s="42">
        <f>Q107+R107+S107</f>
        <v>2588080</v>
      </c>
      <c r="Q107" s="42">
        <v>698007</v>
      </c>
      <c r="R107" s="42">
        <v>1687645.91</v>
      </c>
      <c r="S107" s="42">
        <v>202427.09</v>
      </c>
      <c r="T107" s="43">
        <v>0</v>
      </c>
      <c r="V107" s="54"/>
      <c r="W107" s="54"/>
    </row>
    <row r="108" spans="1:23" ht="15">
      <c r="A108" s="53">
        <v>84</v>
      </c>
      <c r="B108" s="61" t="s">
        <v>194</v>
      </c>
      <c r="C108" s="53" t="s">
        <v>195</v>
      </c>
      <c r="D108" s="50">
        <v>38986</v>
      </c>
      <c r="E108" s="39" t="s">
        <v>44</v>
      </c>
      <c r="F108" s="39" t="s">
        <v>45</v>
      </c>
      <c r="G108" s="53">
        <v>3</v>
      </c>
      <c r="H108" s="53">
        <v>3</v>
      </c>
      <c r="I108" s="40">
        <v>73.9</v>
      </c>
      <c r="J108" s="53">
        <f>K108+L108</f>
        <v>2</v>
      </c>
      <c r="K108" s="53">
        <v>0</v>
      </c>
      <c r="L108" s="53">
        <v>2</v>
      </c>
      <c r="M108" s="40">
        <f>N108+O108</f>
        <v>55.4</v>
      </c>
      <c r="N108" s="40">
        <v>0</v>
      </c>
      <c r="O108" s="40">
        <v>55.4</v>
      </c>
      <c r="P108" s="42">
        <f>Q108+R108+S108</f>
        <v>1916839.9999999998</v>
      </c>
      <c r="Q108" s="42">
        <v>516973.1</v>
      </c>
      <c r="R108" s="42">
        <v>1249940.95</v>
      </c>
      <c r="S108" s="42">
        <v>149925.95</v>
      </c>
      <c r="T108" s="43">
        <v>0</v>
      </c>
      <c r="V108" s="54"/>
      <c r="W108" s="54"/>
    </row>
    <row r="109" spans="1:23" ht="15">
      <c r="A109" s="53">
        <v>85</v>
      </c>
      <c r="B109" s="61" t="s">
        <v>196</v>
      </c>
      <c r="C109" s="53" t="s">
        <v>197</v>
      </c>
      <c r="D109" s="50">
        <v>38986</v>
      </c>
      <c r="E109" s="39" t="s">
        <v>44</v>
      </c>
      <c r="F109" s="39" t="s">
        <v>45</v>
      </c>
      <c r="G109" s="53">
        <v>7</v>
      </c>
      <c r="H109" s="53">
        <v>7</v>
      </c>
      <c r="I109" s="40">
        <v>73.9</v>
      </c>
      <c r="J109" s="53">
        <f>K109+L109</f>
        <v>4</v>
      </c>
      <c r="K109" s="53">
        <v>2</v>
      </c>
      <c r="L109" s="53">
        <v>2</v>
      </c>
      <c r="M109" s="40">
        <f>N109+O109</f>
        <v>73.9</v>
      </c>
      <c r="N109" s="40">
        <v>37</v>
      </c>
      <c r="O109" s="40">
        <v>36.9</v>
      </c>
      <c r="P109" s="42">
        <f>Q109+R109+S109</f>
        <v>2556940.0000000005</v>
      </c>
      <c r="Q109" s="42">
        <v>689608.52</v>
      </c>
      <c r="R109" s="42">
        <v>1667340.01</v>
      </c>
      <c r="S109" s="42">
        <v>199991.47</v>
      </c>
      <c r="T109" s="43">
        <v>0</v>
      </c>
      <c r="V109" s="54"/>
      <c r="W109" s="54"/>
    </row>
    <row r="110" spans="1:23" ht="15">
      <c r="A110" s="53">
        <v>86</v>
      </c>
      <c r="B110" s="61" t="s">
        <v>198</v>
      </c>
      <c r="C110" s="53" t="s">
        <v>199</v>
      </c>
      <c r="D110" s="50">
        <v>38986</v>
      </c>
      <c r="E110" s="39" t="s">
        <v>44</v>
      </c>
      <c r="F110" s="39" t="s">
        <v>45</v>
      </c>
      <c r="G110" s="53">
        <v>8</v>
      </c>
      <c r="H110" s="53">
        <v>8</v>
      </c>
      <c r="I110" s="40">
        <v>73.9</v>
      </c>
      <c r="J110" s="53">
        <f>K110+L110</f>
        <v>3</v>
      </c>
      <c r="K110" s="53">
        <v>1</v>
      </c>
      <c r="L110" s="53">
        <v>2</v>
      </c>
      <c r="M110" s="40">
        <f>N110+O110</f>
        <v>73.9</v>
      </c>
      <c r="N110" s="40">
        <v>18.2</v>
      </c>
      <c r="O110" s="40">
        <v>55.7</v>
      </c>
      <c r="P110" s="42">
        <f>Q110+R110+S110</f>
        <v>2556940.0000000005</v>
      </c>
      <c r="Q110" s="42">
        <v>689608.52</v>
      </c>
      <c r="R110" s="42">
        <v>1667340.01</v>
      </c>
      <c r="S110" s="42">
        <v>199991.47</v>
      </c>
      <c r="T110" s="43">
        <v>0</v>
      </c>
      <c r="V110" s="54"/>
      <c r="W110" s="54"/>
    </row>
    <row r="111" spans="1:23" ht="15">
      <c r="A111" s="53">
        <v>87</v>
      </c>
      <c r="B111" s="61" t="s">
        <v>200</v>
      </c>
      <c r="C111" s="53" t="s">
        <v>201</v>
      </c>
      <c r="D111" s="50">
        <v>38986</v>
      </c>
      <c r="E111" s="39" t="s">
        <v>44</v>
      </c>
      <c r="F111" s="39" t="s">
        <v>45</v>
      </c>
      <c r="G111" s="53">
        <v>2</v>
      </c>
      <c r="H111" s="53">
        <v>2</v>
      </c>
      <c r="I111" s="40">
        <v>61.8</v>
      </c>
      <c r="J111" s="53">
        <f>K111+L111</f>
        <v>1</v>
      </c>
      <c r="K111" s="53">
        <v>1</v>
      </c>
      <c r="L111" s="53">
        <v>0</v>
      </c>
      <c r="M111" s="40">
        <f>N111+O111</f>
        <v>41.1</v>
      </c>
      <c r="N111" s="40">
        <v>41.1</v>
      </c>
      <c r="O111" s="40">
        <v>0</v>
      </c>
      <c r="P111" s="42">
        <f>Q111+R111+S111</f>
        <v>1422060</v>
      </c>
      <c r="Q111" s="42">
        <v>383530.58</v>
      </c>
      <c r="R111" s="42">
        <v>927302.77</v>
      </c>
      <c r="S111" s="42">
        <v>111226.65</v>
      </c>
      <c r="T111" s="43">
        <v>0</v>
      </c>
      <c r="V111" s="54"/>
      <c r="W111" s="54"/>
    </row>
    <row r="112" spans="1:23" ht="15">
      <c r="A112" s="53">
        <v>88</v>
      </c>
      <c r="B112" s="61" t="s">
        <v>202</v>
      </c>
      <c r="C112" s="53" t="s">
        <v>203</v>
      </c>
      <c r="D112" s="50">
        <v>38986</v>
      </c>
      <c r="E112" s="39" t="s">
        <v>44</v>
      </c>
      <c r="F112" s="39" t="s">
        <v>45</v>
      </c>
      <c r="G112" s="53">
        <v>8</v>
      </c>
      <c r="H112" s="53">
        <v>8</v>
      </c>
      <c r="I112" s="40">
        <v>121.8</v>
      </c>
      <c r="J112" s="53">
        <f>K112+L112</f>
        <v>4</v>
      </c>
      <c r="K112" s="53">
        <v>3</v>
      </c>
      <c r="L112" s="53">
        <v>1</v>
      </c>
      <c r="M112" s="40">
        <f>N112+O112</f>
        <v>121.8</v>
      </c>
      <c r="N112" s="40">
        <v>93.8</v>
      </c>
      <c r="O112" s="40">
        <v>28</v>
      </c>
      <c r="P112" s="42">
        <f>Q112+R112+S112</f>
        <v>4214280</v>
      </c>
      <c r="Q112" s="42">
        <v>1136594.28</v>
      </c>
      <c r="R112" s="42">
        <v>2748065.14</v>
      </c>
      <c r="S112" s="42">
        <v>329620.58</v>
      </c>
      <c r="T112" s="43">
        <v>0</v>
      </c>
      <c r="V112" s="54"/>
      <c r="W112" s="54"/>
    </row>
    <row r="113" spans="1:23" ht="15">
      <c r="A113" s="53">
        <v>89</v>
      </c>
      <c r="B113" s="61" t="s">
        <v>204</v>
      </c>
      <c r="C113" s="53" t="s">
        <v>205</v>
      </c>
      <c r="D113" s="50">
        <v>38986</v>
      </c>
      <c r="E113" s="39" t="s">
        <v>44</v>
      </c>
      <c r="F113" s="39" t="s">
        <v>45</v>
      </c>
      <c r="G113" s="53">
        <v>6</v>
      </c>
      <c r="H113" s="53">
        <v>6</v>
      </c>
      <c r="I113" s="40">
        <v>78.8</v>
      </c>
      <c r="J113" s="53">
        <f>K113+L113</f>
        <v>2</v>
      </c>
      <c r="K113" s="53">
        <v>0</v>
      </c>
      <c r="L113" s="53">
        <v>2</v>
      </c>
      <c r="M113" s="40">
        <f>N113+O113</f>
        <v>78.8</v>
      </c>
      <c r="N113" s="40">
        <v>0</v>
      </c>
      <c r="O113" s="40">
        <v>78.8</v>
      </c>
      <c r="P113" s="42">
        <f>Q113+R113+S113</f>
        <v>2726480</v>
      </c>
      <c r="Q113" s="42">
        <v>735333.57</v>
      </c>
      <c r="R113" s="42">
        <v>1777894.36</v>
      </c>
      <c r="S113" s="42">
        <v>213252.07</v>
      </c>
      <c r="T113" s="43">
        <v>0</v>
      </c>
      <c r="V113" s="54"/>
      <c r="W113" s="54"/>
    </row>
    <row r="114" spans="1:23" ht="15">
      <c r="A114" s="53">
        <v>90</v>
      </c>
      <c r="B114" s="61" t="s">
        <v>206</v>
      </c>
      <c r="C114" s="53" t="s">
        <v>207</v>
      </c>
      <c r="D114" s="50">
        <v>38986</v>
      </c>
      <c r="E114" s="39" t="s">
        <v>44</v>
      </c>
      <c r="F114" s="39" t="s">
        <v>45</v>
      </c>
      <c r="G114" s="53">
        <v>6</v>
      </c>
      <c r="H114" s="53">
        <v>6</v>
      </c>
      <c r="I114" s="40">
        <v>76.4</v>
      </c>
      <c r="J114" s="53">
        <v>3</v>
      </c>
      <c r="K114" s="53">
        <v>0</v>
      </c>
      <c r="L114" s="53">
        <v>3</v>
      </c>
      <c r="M114" s="40">
        <f>N114+O114</f>
        <v>76.4</v>
      </c>
      <c r="N114" s="40">
        <v>0</v>
      </c>
      <c r="O114" s="40">
        <v>76.4</v>
      </c>
      <c r="P114" s="42">
        <f>Q114+R114+S114</f>
        <v>2643440</v>
      </c>
      <c r="Q114" s="42">
        <v>712937.63</v>
      </c>
      <c r="R114" s="42">
        <v>1723745.29</v>
      </c>
      <c r="S114" s="42">
        <v>206757.08</v>
      </c>
      <c r="T114" s="43">
        <v>0</v>
      </c>
      <c r="V114" s="54"/>
      <c r="W114" s="54"/>
    </row>
    <row r="115" spans="1:23" ht="15">
      <c r="A115" s="53">
        <v>91</v>
      </c>
      <c r="B115" s="61" t="s">
        <v>208</v>
      </c>
      <c r="C115" s="53" t="s">
        <v>209</v>
      </c>
      <c r="D115" s="50">
        <v>39041</v>
      </c>
      <c r="E115" s="39" t="s">
        <v>44</v>
      </c>
      <c r="F115" s="39" t="s">
        <v>45</v>
      </c>
      <c r="G115" s="53">
        <v>5</v>
      </c>
      <c r="H115" s="53">
        <v>5</v>
      </c>
      <c r="I115" s="40">
        <v>77.9</v>
      </c>
      <c r="J115" s="53">
        <f>K115+L115</f>
        <v>2</v>
      </c>
      <c r="K115" s="53">
        <v>0</v>
      </c>
      <c r="L115" s="53">
        <v>2</v>
      </c>
      <c r="M115" s="40">
        <f>N115+O115</f>
        <v>77.9</v>
      </c>
      <c r="N115" s="40">
        <v>0</v>
      </c>
      <c r="O115" s="40">
        <v>77.9</v>
      </c>
      <c r="P115" s="42">
        <f>Q115+R115+S115</f>
        <v>2695340</v>
      </c>
      <c r="Q115" s="42">
        <v>726935.09</v>
      </c>
      <c r="R115" s="42">
        <v>1757588.46</v>
      </c>
      <c r="S115" s="42">
        <v>210816.45</v>
      </c>
      <c r="T115" s="43">
        <v>0</v>
      </c>
      <c r="V115" s="54"/>
      <c r="W115" s="54"/>
    </row>
    <row r="116" spans="1:23" ht="15">
      <c r="A116" s="53">
        <v>92</v>
      </c>
      <c r="B116" s="61" t="s">
        <v>210</v>
      </c>
      <c r="C116" s="53" t="s">
        <v>211</v>
      </c>
      <c r="D116" s="50">
        <v>39041</v>
      </c>
      <c r="E116" s="39" t="s">
        <v>44</v>
      </c>
      <c r="F116" s="39" t="s">
        <v>45</v>
      </c>
      <c r="G116" s="53">
        <v>6</v>
      </c>
      <c r="H116" s="53">
        <v>6</v>
      </c>
      <c r="I116" s="40">
        <v>85.4</v>
      </c>
      <c r="J116" s="53">
        <f>K116+L116</f>
        <v>2</v>
      </c>
      <c r="K116" s="53">
        <v>0</v>
      </c>
      <c r="L116" s="53">
        <v>2</v>
      </c>
      <c r="M116" s="40">
        <f>N116+O116</f>
        <v>85.4</v>
      </c>
      <c r="N116" s="40">
        <v>0</v>
      </c>
      <c r="O116" s="40">
        <v>85.4</v>
      </c>
      <c r="P116" s="42">
        <f>Q116+R116+S116</f>
        <v>2954840</v>
      </c>
      <c r="Q116" s="42">
        <v>796922.42</v>
      </c>
      <c r="R116" s="42">
        <v>1926804.3</v>
      </c>
      <c r="S116" s="42">
        <v>231113.28</v>
      </c>
      <c r="T116" s="43">
        <v>0</v>
      </c>
      <c r="V116" s="54"/>
      <c r="W116" s="54"/>
    </row>
    <row r="117" spans="1:23" ht="15">
      <c r="A117" s="53">
        <v>93</v>
      </c>
      <c r="B117" s="61" t="s">
        <v>212</v>
      </c>
      <c r="C117" s="53" t="s">
        <v>213</v>
      </c>
      <c r="D117" s="50">
        <v>39041</v>
      </c>
      <c r="E117" s="39" t="s">
        <v>44</v>
      </c>
      <c r="F117" s="39" t="s">
        <v>45</v>
      </c>
      <c r="G117" s="53">
        <v>10</v>
      </c>
      <c r="H117" s="53">
        <v>10</v>
      </c>
      <c r="I117" s="40">
        <v>138.5</v>
      </c>
      <c r="J117" s="53">
        <f>K117+L117</f>
        <v>3</v>
      </c>
      <c r="K117" s="53">
        <v>0</v>
      </c>
      <c r="L117" s="53">
        <v>3</v>
      </c>
      <c r="M117" s="40">
        <f>N117+O117</f>
        <v>138.5</v>
      </c>
      <c r="N117" s="40">
        <v>0</v>
      </c>
      <c r="O117" s="40">
        <v>138.5</v>
      </c>
      <c r="P117" s="42">
        <f>Q117+R117+S117</f>
        <v>4792100</v>
      </c>
      <c r="Q117" s="42">
        <v>1292432.74</v>
      </c>
      <c r="R117" s="42">
        <v>3124852.39</v>
      </c>
      <c r="S117" s="42">
        <v>374814.87</v>
      </c>
      <c r="T117" s="43">
        <v>0</v>
      </c>
      <c r="V117" s="54"/>
      <c r="W117" s="54"/>
    </row>
    <row r="118" spans="1:23" ht="15">
      <c r="A118" s="53">
        <v>94</v>
      </c>
      <c r="B118" s="61" t="s">
        <v>214</v>
      </c>
      <c r="C118" s="39" t="s">
        <v>215</v>
      </c>
      <c r="D118" s="50">
        <v>39036</v>
      </c>
      <c r="E118" s="39" t="s">
        <v>44</v>
      </c>
      <c r="F118" s="39" t="s">
        <v>45</v>
      </c>
      <c r="G118" s="53">
        <v>6</v>
      </c>
      <c r="H118" s="53">
        <v>6</v>
      </c>
      <c r="I118" s="40">
        <v>79.9</v>
      </c>
      <c r="J118" s="53">
        <f>K118+L118</f>
        <v>2</v>
      </c>
      <c r="K118" s="53">
        <v>0</v>
      </c>
      <c r="L118" s="53">
        <v>2</v>
      </c>
      <c r="M118" s="40">
        <f>N118+O118</f>
        <v>79.9</v>
      </c>
      <c r="N118" s="40">
        <v>0</v>
      </c>
      <c r="O118" s="40">
        <v>79.9</v>
      </c>
      <c r="P118" s="42">
        <f>Q118+R118+S118</f>
        <v>2764540</v>
      </c>
      <c r="Q118" s="42">
        <v>745598.38</v>
      </c>
      <c r="R118" s="42">
        <v>1802712.68</v>
      </c>
      <c r="S118" s="42">
        <v>216228.94</v>
      </c>
      <c r="T118" s="43">
        <v>0</v>
      </c>
      <c r="V118" s="54"/>
      <c r="W118" s="54"/>
    </row>
    <row r="119" spans="1:23" ht="15">
      <c r="A119" s="53">
        <v>95</v>
      </c>
      <c r="B119" s="61" t="s">
        <v>216</v>
      </c>
      <c r="C119" s="53">
        <v>71</v>
      </c>
      <c r="D119" s="50">
        <v>39036</v>
      </c>
      <c r="E119" s="39" t="s">
        <v>44</v>
      </c>
      <c r="F119" s="39" t="s">
        <v>45</v>
      </c>
      <c r="G119" s="53">
        <v>4</v>
      </c>
      <c r="H119" s="53">
        <v>4</v>
      </c>
      <c r="I119" s="40">
        <v>82.7</v>
      </c>
      <c r="J119" s="53">
        <f>K119+L119</f>
        <v>1</v>
      </c>
      <c r="K119" s="53">
        <v>0</v>
      </c>
      <c r="L119" s="53">
        <v>1</v>
      </c>
      <c r="M119" s="40">
        <f>N119+O119</f>
        <v>41.7</v>
      </c>
      <c r="N119" s="40">
        <v>0</v>
      </c>
      <c r="O119" s="40">
        <v>41.7</v>
      </c>
      <c r="P119" s="42">
        <f>Q119+R119+S119</f>
        <v>1442820</v>
      </c>
      <c r="Q119" s="42">
        <v>389129.57</v>
      </c>
      <c r="R119" s="42">
        <v>940840.03</v>
      </c>
      <c r="S119" s="42">
        <v>112850.4</v>
      </c>
      <c r="T119" s="43">
        <v>0</v>
      </c>
      <c r="V119" s="54"/>
      <c r="W119" s="54"/>
    </row>
    <row r="120" spans="1:23" ht="15">
      <c r="A120" s="53">
        <v>96</v>
      </c>
      <c r="B120" s="61" t="s">
        <v>217</v>
      </c>
      <c r="C120" s="53" t="s">
        <v>218</v>
      </c>
      <c r="D120" s="50">
        <v>39041</v>
      </c>
      <c r="E120" s="39" t="s">
        <v>44</v>
      </c>
      <c r="F120" s="39" t="s">
        <v>45</v>
      </c>
      <c r="G120" s="53">
        <v>1</v>
      </c>
      <c r="H120" s="53">
        <v>1</v>
      </c>
      <c r="I120" s="40">
        <v>81.2</v>
      </c>
      <c r="J120" s="53">
        <f>K120+L120</f>
        <v>1</v>
      </c>
      <c r="K120" s="53">
        <v>0</v>
      </c>
      <c r="L120" s="53">
        <v>1</v>
      </c>
      <c r="M120" s="40">
        <f>N120+O120</f>
        <v>41</v>
      </c>
      <c r="N120" s="40">
        <v>0</v>
      </c>
      <c r="O120" s="40">
        <v>41</v>
      </c>
      <c r="P120" s="42">
        <f>Q120+R120+S120</f>
        <v>1418600</v>
      </c>
      <c r="Q120" s="42">
        <v>382597.42</v>
      </c>
      <c r="R120" s="42">
        <v>925046.55</v>
      </c>
      <c r="S120" s="42">
        <v>110956.03</v>
      </c>
      <c r="T120" s="43">
        <v>0</v>
      </c>
      <c r="V120" s="54"/>
      <c r="W120" s="54"/>
    </row>
    <row r="121" spans="1:23" ht="15">
      <c r="A121" s="53">
        <v>97</v>
      </c>
      <c r="B121" s="61" t="s">
        <v>219</v>
      </c>
      <c r="C121" s="53" t="s">
        <v>220</v>
      </c>
      <c r="D121" s="50">
        <v>39041</v>
      </c>
      <c r="E121" s="39" t="s">
        <v>44</v>
      </c>
      <c r="F121" s="39" t="s">
        <v>45</v>
      </c>
      <c r="G121" s="53">
        <v>6</v>
      </c>
      <c r="H121" s="53">
        <v>6</v>
      </c>
      <c r="I121" s="40">
        <v>103.9</v>
      </c>
      <c r="J121" s="53">
        <f>K121+L121</f>
        <v>2</v>
      </c>
      <c r="K121" s="53">
        <v>0</v>
      </c>
      <c r="L121" s="53">
        <v>2</v>
      </c>
      <c r="M121" s="40">
        <f>N121+O121</f>
        <v>103.9</v>
      </c>
      <c r="N121" s="40">
        <v>0</v>
      </c>
      <c r="O121" s="40">
        <v>103.9</v>
      </c>
      <c r="P121" s="42">
        <f>Q121+R121+S121</f>
        <v>3594940</v>
      </c>
      <c r="Q121" s="42">
        <v>969557.84</v>
      </c>
      <c r="R121" s="42">
        <v>2344203.35</v>
      </c>
      <c r="S121" s="42">
        <v>281178.81</v>
      </c>
      <c r="T121" s="43">
        <v>0</v>
      </c>
      <c r="V121" s="54"/>
      <c r="W121" s="54"/>
    </row>
    <row r="122" spans="1:23" ht="15">
      <c r="A122" s="53">
        <v>98</v>
      </c>
      <c r="B122" s="61" t="s">
        <v>221</v>
      </c>
      <c r="C122" s="53" t="s">
        <v>222</v>
      </c>
      <c r="D122" s="50">
        <v>38982</v>
      </c>
      <c r="E122" s="39" t="s">
        <v>44</v>
      </c>
      <c r="F122" s="39" t="s">
        <v>45</v>
      </c>
      <c r="G122" s="53">
        <v>1</v>
      </c>
      <c r="H122" s="53">
        <v>1</v>
      </c>
      <c r="I122" s="40">
        <v>112.7</v>
      </c>
      <c r="J122" s="53">
        <f>K122+L122</f>
        <v>1</v>
      </c>
      <c r="K122" s="53">
        <v>0</v>
      </c>
      <c r="L122" s="53">
        <v>1</v>
      </c>
      <c r="M122" s="40">
        <f>N122+O122</f>
        <v>53.7</v>
      </c>
      <c r="N122" s="40">
        <v>0</v>
      </c>
      <c r="O122" s="40">
        <v>53.7</v>
      </c>
      <c r="P122" s="42">
        <f>Q122+R122+S122</f>
        <v>1858020.0000000002</v>
      </c>
      <c r="Q122" s="42">
        <v>501109.3</v>
      </c>
      <c r="R122" s="42">
        <v>1211585.37</v>
      </c>
      <c r="S122" s="42">
        <v>145325.33</v>
      </c>
      <c r="T122" s="43">
        <v>0</v>
      </c>
      <c r="V122" s="54"/>
      <c r="W122" s="54"/>
    </row>
    <row r="123" spans="1:23" ht="15">
      <c r="A123" s="53">
        <v>99</v>
      </c>
      <c r="B123" s="61" t="s">
        <v>223</v>
      </c>
      <c r="C123" s="53">
        <v>61</v>
      </c>
      <c r="D123" s="50">
        <v>39036</v>
      </c>
      <c r="E123" s="39" t="s">
        <v>44</v>
      </c>
      <c r="F123" s="39" t="s">
        <v>45</v>
      </c>
      <c r="G123" s="53">
        <v>1</v>
      </c>
      <c r="H123" s="53">
        <v>1</v>
      </c>
      <c r="I123" s="40">
        <v>65.2</v>
      </c>
      <c r="J123" s="53">
        <f>K123+L123</f>
        <v>1</v>
      </c>
      <c r="K123" s="53">
        <v>0</v>
      </c>
      <c r="L123" s="53">
        <v>1</v>
      </c>
      <c r="M123" s="40">
        <f>N123+O123</f>
        <v>33.3</v>
      </c>
      <c r="N123" s="40">
        <v>0</v>
      </c>
      <c r="O123" s="40">
        <v>33.3</v>
      </c>
      <c r="P123" s="42">
        <f>Q123+R123+S123</f>
        <v>1152180</v>
      </c>
      <c r="Q123" s="42">
        <v>310743.76</v>
      </c>
      <c r="R123" s="42">
        <v>751318.3</v>
      </c>
      <c r="S123" s="42">
        <v>90117.94</v>
      </c>
      <c r="T123" s="43">
        <v>0</v>
      </c>
      <c r="V123" s="54"/>
      <c r="W123" s="54"/>
    </row>
    <row r="124" spans="1:23" ht="15">
      <c r="A124" s="53">
        <v>100</v>
      </c>
      <c r="B124" s="61" t="s">
        <v>224</v>
      </c>
      <c r="C124" s="53">
        <v>62</v>
      </c>
      <c r="D124" s="50">
        <v>39036</v>
      </c>
      <c r="E124" s="39" t="s">
        <v>44</v>
      </c>
      <c r="F124" s="39" t="s">
        <v>45</v>
      </c>
      <c r="G124" s="53">
        <v>3</v>
      </c>
      <c r="H124" s="53">
        <v>3</v>
      </c>
      <c r="I124" s="40">
        <v>79.6</v>
      </c>
      <c r="J124" s="53">
        <f>K124+L124</f>
        <v>2</v>
      </c>
      <c r="K124" s="53">
        <v>0</v>
      </c>
      <c r="L124" s="53">
        <v>2</v>
      </c>
      <c r="M124" s="40">
        <f>N124+O124</f>
        <v>79.6</v>
      </c>
      <c r="N124" s="40">
        <v>0</v>
      </c>
      <c r="O124" s="40">
        <v>79.6</v>
      </c>
      <c r="P124" s="42">
        <f>Q124+R124+S124</f>
        <v>2754160</v>
      </c>
      <c r="Q124" s="42">
        <v>742798.89</v>
      </c>
      <c r="R124" s="42">
        <v>1795944.05</v>
      </c>
      <c r="S124" s="42">
        <v>215417.06</v>
      </c>
      <c r="T124" s="43">
        <v>0</v>
      </c>
      <c r="V124" s="54"/>
      <c r="W124" s="54"/>
    </row>
    <row r="125" spans="1:23" ht="15">
      <c r="A125" s="53">
        <v>101</v>
      </c>
      <c r="B125" s="61" t="s">
        <v>225</v>
      </c>
      <c r="C125" s="53">
        <v>64</v>
      </c>
      <c r="D125" s="50">
        <v>39036</v>
      </c>
      <c r="E125" s="39" t="s">
        <v>44</v>
      </c>
      <c r="F125" s="39" t="s">
        <v>45</v>
      </c>
      <c r="G125" s="53">
        <v>6</v>
      </c>
      <c r="H125" s="53">
        <v>6</v>
      </c>
      <c r="I125" s="40">
        <v>80.3</v>
      </c>
      <c r="J125" s="53">
        <f>K125+L125</f>
        <v>2</v>
      </c>
      <c r="K125" s="53">
        <v>0</v>
      </c>
      <c r="L125" s="53">
        <v>2</v>
      </c>
      <c r="M125" s="40">
        <f>N125+O125</f>
        <v>80.3</v>
      </c>
      <c r="N125" s="40">
        <v>0</v>
      </c>
      <c r="O125" s="40">
        <v>80.3</v>
      </c>
      <c r="P125" s="42">
        <f>Q125+R125+S125</f>
        <v>2778380</v>
      </c>
      <c r="Q125" s="42">
        <v>749331.04</v>
      </c>
      <c r="R125" s="42">
        <v>1811737.52</v>
      </c>
      <c r="S125" s="42">
        <v>217311.44</v>
      </c>
      <c r="T125" s="43">
        <v>0</v>
      </c>
      <c r="V125" s="54"/>
      <c r="W125" s="54"/>
    </row>
    <row r="126" spans="1:23" ht="15">
      <c r="A126" s="53">
        <v>102</v>
      </c>
      <c r="B126" s="61" t="s">
        <v>226</v>
      </c>
      <c r="C126" s="53">
        <v>65</v>
      </c>
      <c r="D126" s="50">
        <v>39036</v>
      </c>
      <c r="E126" s="39" t="s">
        <v>44</v>
      </c>
      <c r="F126" s="39" t="s">
        <v>45</v>
      </c>
      <c r="G126" s="53">
        <v>4</v>
      </c>
      <c r="H126" s="53">
        <v>4</v>
      </c>
      <c r="I126" s="40">
        <v>79.2</v>
      </c>
      <c r="J126" s="53">
        <f>K126+L126</f>
        <v>1</v>
      </c>
      <c r="K126" s="53">
        <v>0</v>
      </c>
      <c r="L126" s="53">
        <v>1</v>
      </c>
      <c r="M126" s="40">
        <f>N126+O126</f>
        <v>39.6</v>
      </c>
      <c r="N126" s="40">
        <v>0</v>
      </c>
      <c r="O126" s="40">
        <v>39.6</v>
      </c>
      <c r="P126" s="42">
        <f>Q126+R126+S126</f>
        <v>1370160</v>
      </c>
      <c r="Q126" s="42">
        <v>369533.12</v>
      </c>
      <c r="R126" s="42">
        <v>893459.6</v>
      </c>
      <c r="S126" s="42">
        <v>107167.28</v>
      </c>
      <c r="T126" s="43">
        <v>0</v>
      </c>
      <c r="V126" s="54"/>
      <c r="W126" s="54"/>
    </row>
    <row r="127" spans="1:23" ht="15">
      <c r="A127" s="53">
        <v>103</v>
      </c>
      <c r="B127" s="61" t="s">
        <v>227</v>
      </c>
      <c r="C127" s="53">
        <v>59</v>
      </c>
      <c r="D127" s="50">
        <v>39036</v>
      </c>
      <c r="E127" s="39" t="s">
        <v>44</v>
      </c>
      <c r="F127" s="39" t="s">
        <v>45</v>
      </c>
      <c r="G127" s="53">
        <v>1</v>
      </c>
      <c r="H127" s="53">
        <v>1</v>
      </c>
      <c r="I127" s="40">
        <v>81.3</v>
      </c>
      <c r="J127" s="53">
        <f>K127+L127</f>
        <v>1</v>
      </c>
      <c r="K127" s="53">
        <v>0</v>
      </c>
      <c r="L127" s="53">
        <v>1</v>
      </c>
      <c r="M127" s="40">
        <f>N127+O127</f>
        <v>40</v>
      </c>
      <c r="N127" s="40">
        <v>0</v>
      </c>
      <c r="O127" s="40">
        <v>40</v>
      </c>
      <c r="P127" s="42">
        <f>Q127+R127+S127</f>
        <v>1384000</v>
      </c>
      <c r="Q127" s="42">
        <v>373265.77</v>
      </c>
      <c r="R127" s="42">
        <v>902484.45</v>
      </c>
      <c r="S127" s="42">
        <v>108249.78</v>
      </c>
      <c r="T127" s="43">
        <v>0</v>
      </c>
      <c r="V127" s="54"/>
      <c r="W127" s="54"/>
    </row>
    <row r="128" spans="1:23" ht="15">
      <c r="A128" s="53">
        <v>104</v>
      </c>
      <c r="B128" s="61" t="s">
        <v>228</v>
      </c>
      <c r="C128" s="53">
        <v>34</v>
      </c>
      <c r="D128" s="50">
        <v>39036</v>
      </c>
      <c r="E128" s="39" t="s">
        <v>44</v>
      </c>
      <c r="F128" s="39" t="s">
        <v>45</v>
      </c>
      <c r="G128" s="53">
        <v>2</v>
      </c>
      <c r="H128" s="53">
        <v>2</v>
      </c>
      <c r="I128" s="40">
        <v>85.2</v>
      </c>
      <c r="J128" s="53">
        <f>K128+L128</f>
        <v>2</v>
      </c>
      <c r="K128" s="53">
        <v>0</v>
      </c>
      <c r="L128" s="53">
        <v>2</v>
      </c>
      <c r="M128" s="40">
        <f>N128+O128</f>
        <v>85.2</v>
      </c>
      <c r="N128" s="40">
        <v>0</v>
      </c>
      <c r="O128" s="40">
        <v>85.2</v>
      </c>
      <c r="P128" s="42">
        <f>Q128+R128+S128</f>
        <v>2947920</v>
      </c>
      <c r="Q128" s="42">
        <v>795056.1</v>
      </c>
      <c r="R128" s="42">
        <v>1922291.87</v>
      </c>
      <c r="S128" s="42">
        <v>230572.03</v>
      </c>
      <c r="T128" s="43">
        <v>0</v>
      </c>
      <c r="V128" s="54"/>
      <c r="W128" s="54"/>
    </row>
    <row r="129" spans="1:23" ht="12" customHeight="1">
      <c r="A129" s="53">
        <v>105</v>
      </c>
      <c r="B129" s="61" t="s">
        <v>229</v>
      </c>
      <c r="C129" s="53" t="s">
        <v>230</v>
      </c>
      <c r="D129" s="50">
        <v>39049</v>
      </c>
      <c r="E129" s="39" t="s">
        <v>44</v>
      </c>
      <c r="F129" s="39" t="s">
        <v>45</v>
      </c>
      <c r="G129" s="53">
        <v>8</v>
      </c>
      <c r="H129" s="53">
        <v>8</v>
      </c>
      <c r="I129" s="40">
        <v>188.6</v>
      </c>
      <c r="J129" s="53">
        <f>K129+L129</f>
        <v>4</v>
      </c>
      <c r="K129" s="53">
        <v>0</v>
      </c>
      <c r="L129" s="53">
        <v>4</v>
      </c>
      <c r="M129" s="40">
        <f>N129+O129</f>
        <v>188.6</v>
      </c>
      <c r="N129" s="40">
        <v>0</v>
      </c>
      <c r="O129" s="40">
        <v>188.6</v>
      </c>
      <c r="P129" s="42">
        <f>Q129+R129+S129</f>
        <v>6525560</v>
      </c>
      <c r="Q129" s="42">
        <v>1759948.12</v>
      </c>
      <c r="R129" s="42">
        <v>4255214.16</v>
      </c>
      <c r="S129" s="42">
        <v>510397.72</v>
      </c>
      <c r="T129" s="43">
        <v>0</v>
      </c>
      <c r="V129" s="54"/>
      <c r="W129" s="54"/>
    </row>
    <row r="130" spans="1:23" ht="9.75" customHeight="1">
      <c r="A130" s="53">
        <v>106</v>
      </c>
      <c r="B130" s="61" t="s">
        <v>231</v>
      </c>
      <c r="C130" s="53" t="s">
        <v>232</v>
      </c>
      <c r="D130" s="50">
        <v>39050</v>
      </c>
      <c r="E130" s="39" t="s">
        <v>44</v>
      </c>
      <c r="F130" s="39" t="s">
        <v>45</v>
      </c>
      <c r="G130" s="53">
        <v>12</v>
      </c>
      <c r="H130" s="53">
        <v>12</v>
      </c>
      <c r="I130" s="40">
        <v>188.6</v>
      </c>
      <c r="J130" s="53">
        <f>K130+L130</f>
        <v>5</v>
      </c>
      <c r="K130" s="53">
        <v>0</v>
      </c>
      <c r="L130" s="53">
        <v>5</v>
      </c>
      <c r="M130" s="40">
        <v>188.6</v>
      </c>
      <c r="N130" s="40">
        <v>0</v>
      </c>
      <c r="O130" s="40">
        <v>188.6</v>
      </c>
      <c r="P130" s="42">
        <f>Q130+R130+S130</f>
        <v>6525560</v>
      </c>
      <c r="Q130" s="42">
        <v>1759948.12</v>
      </c>
      <c r="R130" s="42">
        <v>4255214.16</v>
      </c>
      <c r="S130" s="42">
        <v>510397.72</v>
      </c>
      <c r="T130" s="43">
        <v>0</v>
      </c>
      <c r="V130" s="54"/>
      <c r="W130" s="54"/>
    </row>
    <row r="131" spans="1:23" ht="10.5" customHeight="1">
      <c r="A131" s="53">
        <v>107</v>
      </c>
      <c r="B131" s="61" t="s">
        <v>233</v>
      </c>
      <c r="C131" s="53" t="s">
        <v>234</v>
      </c>
      <c r="D131" s="50">
        <v>39050</v>
      </c>
      <c r="E131" s="39" t="s">
        <v>44</v>
      </c>
      <c r="F131" s="39" t="s">
        <v>45</v>
      </c>
      <c r="G131" s="53">
        <v>3</v>
      </c>
      <c r="H131" s="53">
        <v>3</v>
      </c>
      <c r="I131" s="40">
        <v>192.4</v>
      </c>
      <c r="J131" s="53">
        <f>K131+L131</f>
        <v>2</v>
      </c>
      <c r="K131" s="53">
        <v>0</v>
      </c>
      <c r="L131" s="53">
        <v>2</v>
      </c>
      <c r="M131" s="40">
        <v>63.9</v>
      </c>
      <c r="N131" s="40">
        <v>0</v>
      </c>
      <c r="O131" s="40">
        <v>63.9</v>
      </c>
      <c r="P131" s="42">
        <f>Q131+R131+S131</f>
        <v>2210939.9999999995</v>
      </c>
      <c r="Q131" s="51">
        <v>596292.07</v>
      </c>
      <c r="R131" s="51">
        <v>1441718.9</v>
      </c>
      <c r="S131" s="51">
        <v>172929.03</v>
      </c>
      <c r="T131" s="43">
        <v>0</v>
      </c>
      <c r="V131" s="54"/>
      <c r="W131" s="54"/>
    </row>
    <row r="132" spans="1:23" s="29" customFormat="1" ht="18.75" customHeight="1">
      <c r="A132" s="62" t="s">
        <v>235</v>
      </c>
      <c r="B132" s="62"/>
      <c r="C132" s="31" t="s">
        <v>38</v>
      </c>
      <c r="D132" s="31" t="s">
        <v>38</v>
      </c>
      <c r="E132" s="31" t="s">
        <v>38</v>
      </c>
      <c r="F132" s="31" t="s">
        <v>38</v>
      </c>
      <c r="G132" s="26">
        <f>SUM(G133:G156)</f>
        <v>141</v>
      </c>
      <c r="H132" s="26">
        <f>SUM(H133:H156)</f>
        <v>141</v>
      </c>
      <c r="I132" s="27">
        <f>SUM(I133:I156)</f>
        <v>2738.8</v>
      </c>
      <c r="J132" s="26">
        <f>SUM(J133:J156)</f>
        <v>81</v>
      </c>
      <c r="K132" s="26">
        <f>SUM(K133:K156)</f>
        <v>5</v>
      </c>
      <c r="L132" s="26">
        <f>SUM(L133:L156)</f>
        <v>76</v>
      </c>
      <c r="M132" s="27">
        <f>SUM(M133:M156)</f>
        <v>2738.8</v>
      </c>
      <c r="N132" s="27">
        <f>SUM(N133:N156)</f>
        <v>257.5</v>
      </c>
      <c r="O132" s="32">
        <f>SUM(O133:O156)</f>
        <v>2481.3</v>
      </c>
      <c r="P132" s="33">
        <v>94762480</v>
      </c>
      <c r="Q132" s="33">
        <v>25557507.46</v>
      </c>
      <c r="R132" s="33">
        <v>61793110.02</v>
      </c>
      <c r="S132" s="33">
        <v>7411862.52</v>
      </c>
      <c r="T132" s="28">
        <v>0</v>
      </c>
      <c r="V132" s="6"/>
      <c r="W132" s="6"/>
    </row>
    <row r="133" spans="1:23" ht="15">
      <c r="A133" s="53">
        <v>108</v>
      </c>
      <c r="B133" s="47" t="s">
        <v>236</v>
      </c>
      <c r="C133" s="53">
        <v>56</v>
      </c>
      <c r="D133" s="50">
        <v>39041</v>
      </c>
      <c r="E133" s="39" t="s">
        <v>44</v>
      </c>
      <c r="F133" s="39" t="s">
        <v>45</v>
      </c>
      <c r="G133" s="37">
        <v>6</v>
      </c>
      <c r="H133" s="37">
        <v>6</v>
      </c>
      <c r="I133" s="40">
        <v>40</v>
      </c>
      <c r="J133" s="37">
        <f>K133+L133</f>
        <v>2</v>
      </c>
      <c r="K133" s="37">
        <v>0</v>
      </c>
      <c r="L133" s="37">
        <v>2</v>
      </c>
      <c r="M133" s="40">
        <f>N133+O133</f>
        <v>40</v>
      </c>
      <c r="N133" s="40">
        <v>0</v>
      </c>
      <c r="O133" s="41">
        <v>40</v>
      </c>
      <c r="P133" s="42">
        <v>1384000</v>
      </c>
      <c r="Q133" s="42">
        <v>373265.77</v>
      </c>
      <c r="R133" s="42">
        <v>902484.45</v>
      </c>
      <c r="S133" s="42">
        <v>108249.78</v>
      </c>
      <c r="T133" s="43">
        <v>0</v>
      </c>
      <c r="V133" s="54"/>
      <c r="W133" s="54"/>
    </row>
    <row r="134" spans="1:23" ht="15">
      <c r="A134" s="53">
        <v>109</v>
      </c>
      <c r="B134" s="47" t="s">
        <v>237</v>
      </c>
      <c r="C134" s="53">
        <v>59</v>
      </c>
      <c r="D134" s="50">
        <v>39041</v>
      </c>
      <c r="E134" s="39" t="s">
        <v>44</v>
      </c>
      <c r="F134" s="39" t="s">
        <v>45</v>
      </c>
      <c r="G134" s="37">
        <v>3</v>
      </c>
      <c r="H134" s="37">
        <v>3</v>
      </c>
      <c r="I134" s="40">
        <v>80</v>
      </c>
      <c r="J134" s="37">
        <f>K134+L134</f>
        <v>2</v>
      </c>
      <c r="K134" s="37">
        <v>0</v>
      </c>
      <c r="L134" s="37">
        <v>2</v>
      </c>
      <c r="M134" s="40">
        <f>N134+O134</f>
        <v>80</v>
      </c>
      <c r="N134" s="40">
        <v>0</v>
      </c>
      <c r="O134" s="41">
        <v>80</v>
      </c>
      <c r="P134" s="42">
        <v>2768000</v>
      </c>
      <c r="Q134" s="42">
        <v>746531.55</v>
      </c>
      <c r="R134" s="42">
        <v>1804968.89</v>
      </c>
      <c r="S134" s="42">
        <v>216499.56</v>
      </c>
      <c r="T134" s="43">
        <v>0</v>
      </c>
      <c r="V134" s="54"/>
      <c r="W134" s="54"/>
    </row>
    <row r="135" spans="1:23" ht="15">
      <c r="A135" s="53">
        <v>110</v>
      </c>
      <c r="B135" s="47" t="s">
        <v>238</v>
      </c>
      <c r="C135" s="53">
        <v>60</v>
      </c>
      <c r="D135" s="50">
        <v>39041</v>
      </c>
      <c r="E135" s="39" t="s">
        <v>44</v>
      </c>
      <c r="F135" s="39" t="s">
        <v>45</v>
      </c>
      <c r="G135" s="37">
        <v>9</v>
      </c>
      <c r="H135" s="37">
        <v>9</v>
      </c>
      <c r="I135" s="40">
        <v>80</v>
      </c>
      <c r="J135" s="37">
        <f>K135+L135</f>
        <v>2</v>
      </c>
      <c r="K135" s="37">
        <v>0</v>
      </c>
      <c r="L135" s="37">
        <v>2</v>
      </c>
      <c r="M135" s="40">
        <f>N135+O135</f>
        <v>80</v>
      </c>
      <c r="N135" s="40">
        <v>0</v>
      </c>
      <c r="O135" s="41">
        <v>80</v>
      </c>
      <c r="P135" s="42">
        <v>2768000</v>
      </c>
      <c r="Q135" s="42">
        <v>746531.55</v>
      </c>
      <c r="R135" s="42">
        <v>1804968.89</v>
      </c>
      <c r="S135" s="42">
        <v>216499.56</v>
      </c>
      <c r="T135" s="43">
        <v>0</v>
      </c>
      <c r="V135" s="54"/>
      <c r="W135" s="54"/>
    </row>
    <row r="136" spans="1:23" ht="15">
      <c r="A136" s="53">
        <v>111</v>
      </c>
      <c r="B136" s="47" t="s">
        <v>239</v>
      </c>
      <c r="C136" s="53">
        <v>61</v>
      </c>
      <c r="D136" s="50">
        <v>39041</v>
      </c>
      <c r="E136" s="39" t="s">
        <v>44</v>
      </c>
      <c r="F136" s="39" t="s">
        <v>45</v>
      </c>
      <c r="G136" s="37">
        <v>5</v>
      </c>
      <c r="H136" s="37">
        <v>5</v>
      </c>
      <c r="I136" s="40">
        <v>80</v>
      </c>
      <c r="J136" s="37">
        <f>K136+L136</f>
        <v>2</v>
      </c>
      <c r="K136" s="37">
        <v>0</v>
      </c>
      <c r="L136" s="37">
        <v>2</v>
      </c>
      <c r="M136" s="40">
        <f>N136+O136</f>
        <v>80</v>
      </c>
      <c r="N136" s="40">
        <v>0</v>
      </c>
      <c r="O136" s="41">
        <v>80</v>
      </c>
      <c r="P136" s="42">
        <v>2768000</v>
      </c>
      <c r="Q136" s="42">
        <v>746531.55</v>
      </c>
      <c r="R136" s="42">
        <v>1804968.89</v>
      </c>
      <c r="S136" s="42">
        <v>216499.56</v>
      </c>
      <c r="T136" s="43">
        <v>0</v>
      </c>
      <c r="V136" s="54"/>
      <c r="W136" s="54"/>
    </row>
    <row r="137" spans="1:23" ht="15">
      <c r="A137" s="53">
        <v>112</v>
      </c>
      <c r="B137" s="47" t="s">
        <v>240</v>
      </c>
      <c r="C137" s="53">
        <v>62</v>
      </c>
      <c r="D137" s="50">
        <v>39041</v>
      </c>
      <c r="E137" s="39" t="s">
        <v>44</v>
      </c>
      <c r="F137" s="39" t="s">
        <v>45</v>
      </c>
      <c r="G137" s="37">
        <v>4</v>
      </c>
      <c r="H137" s="37">
        <v>4</v>
      </c>
      <c r="I137" s="40">
        <v>80</v>
      </c>
      <c r="J137" s="37">
        <f>K137+L137</f>
        <v>2</v>
      </c>
      <c r="K137" s="37">
        <v>0</v>
      </c>
      <c r="L137" s="37">
        <v>2</v>
      </c>
      <c r="M137" s="40">
        <f>N137+O137</f>
        <v>80</v>
      </c>
      <c r="N137" s="40">
        <v>0</v>
      </c>
      <c r="O137" s="41">
        <v>80</v>
      </c>
      <c r="P137" s="42">
        <v>2768000</v>
      </c>
      <c r="Q137" s="42">
        <v>746531.55</v>
      </c>
      <c r="R137" s="42">
        <v>1804968.89</v>
      </c>
      <c r="S137" s="42">
        <v>216499.56</v>
      </c>
      <c r="T137" s="43">
        <v>0</v>
      </c>
      <c r="V137" s="54"/>
      <c r="W137" s="54"/>
    </row>
    <row r="138" spans="1:23" ht="15">
      <c r="A138" s="53">
        <v>113</v>
      </c>
      <c r="B138" s="47" t="s">
        <v>241</v>
      </c>
      <c r="C138" s="53">
        <v>64</v>
      </c>
      <c r="D138" s="50">
        <v>39042</v>
      </c>
      <c r="E138" s="39" t="s">
        <v>44</v>
      </c>
      <c r="F138" s="39" t="s">
        <v>45</v>
      </c>
      <c r="G138" s="37">
        <v>8</v>
      </c>
      <c r="H138" s="37">
        <v>8</v>
      </c>
      <c r="I138" s="40">
        <v>192</v>
      </c>
      <c r="J138" s="37">
        <f>K138+L138</f>
        <v>5</v>
      </c>
      <c r="K138" s="37">
        <v>0</v>
      </c>
      <c r="L138" s="37">
        <v>5</v>
      </c>
      <c r="M138" s="40">
        <f>N138+O138</f>
        <v>192</v>
      </c>
      <c r="N138" s="40">
        <v>0</v>
      </c>
      <c r="O138" s="41">
        <v>192</v>
      </c>
      <c r="P138" s="42">
        <v>6643200</v>
      </c>
      <c r="Q138" s="42">
        <v>1791675.71</v>
      </c>
      <c r="R138" s="42">
        <v>4331925.34</v>
      </c>
      <c r="S138" s="42">
        <v>519598.95</v>
      </c>
      <c r="T138" s="43">
        <v>0</v>
      </c>
      <c r="V138" s="54"/>
      <c r="W138" s="54"/>
    </row>
    <row r="139" spans="1:23" ht="15">
      <c r="A139" s="53">
        <v>114</v>
      </c>
      <c r="B139" s="47" t="s">
        <v>242</v>
      </c>
      <c r="C139" s="53">
        <v>65</v>
      </c>
      <c r="D139" s="50">
        <v>39042</v>
      </c>
      <c r="E139" s="39" t="s">
        <v>44</v>
      </c>
      <c r="F139" s="39" t="s">
        <v>45</v>
      </c>
      <c r="G139" s="37">
        <v>9</v>
      </c>
      <c r="H139" s="37">
        <v>9</v>
      </c>
      <c r="I139" s="40">
        <v>80</v>
      </c>
      <c r="J139" s="37">
        <f>K139+L139</f>
        <v>3</v>
      </c>
      <c r="K139" s="37">
        <v>0</v>
      </c>
      <c r="L139" s="37">
        <v>3</v>
      </c>
      <c r="M139" s="40">
        <f>N139+O139</f>
        <v>80</v>
      </c>
      <c r="N139" s="40">
        <v>0</v>
      </c>
      <c r="O139" s="41">
        <v>80</v>
      </c>
      <c r="P139" s="42">
        <v>2768000</v>
      </c>
      <c r="Q139" s="42">
        <v>746531.55</v>
      </c>
      <c r="R139" s="42">
        <v>1804968.89</v>
      </c>
      <c r="S139" s="42">
        <v>216499.56</v>
      </c>
      <c r="T139" s="43">
        <v>0</v>
      </c>
      <c r="V139" s="54"/>
      <c r="W139" s="54"/>
    </row>
    <row r="140" spans="1:23" ht="15">
      <c r="A140" s="53">
        <v>115</v>
      </c>
      <c r="B140" s="47" t="s">
        <v>243</v>
      </c>
      <c r="C140" s="53">
        <v>66</v>
      </c>
      <c r="D140" s="50">
        <v>39042</v>
      </c>
      <c r="E140" s="39" t="s">
        <v>44</v>
      </c>
      <c r="F140" s="39" t="s">
        <v>45</v>
      </c>
      <c r="G140" s="37">
        <v>2</v>
      </c>
      <c r="H140" s="37">
        <v>2</v>
      </c>
      <c r="I140" s="40">
        <v>40</v>
      </c>
      <c r="J140" s="37">
        <f>K140+L140</f>
        <v>2</v>
      </c>
      <c r="K140" s="37">
        <v>0</v>
      </c>
      <c r="L140" s="37">
        <v>2</v>
      </c>
      <c r="M140" s="40">
        <f>N140+O140</f>
        <v>40</v>
      </c>
      <c r="N140" s="40">
        <v>0</v>
      </c>
      <c r="O140" s="41">
        <v>40</v>
      </c>
      <c r="P140" s="42">
        <v>1384000</v>
      </c>
      <c r="Q140" s="42">
        <v>373265.77</v>
      </c>
      <c r="R140" s="42">
        <v>902484.45</v>
      </c>
      <c r="S140" s="42">
        <v>108249.78</v>
      </c>
      <c r="T140" s="43">
        <v>0</v>
      </c>
      <c r="V140" s="54"/>
      <c r="W140" s="54"/>
    </row>
    <row r="141" spans="1:23" ht="15">
      <c r="A141" s="53">
        <v>116</v>
      </c>
      <c r="B141" s="47" t="s">
        <v>244</v>
      </c>
      <c r="C141" s="53">
        <v>72</v>
      </c>
      <c r="D141" s="50">
        <v>39044</v>
      </c>
      <c r="E141" s="39" t="s">
        <v>44</v>
      </c>
      <c r="F141" s="39" t="s">
        <v>45</v>
      </c>
      <c r="G141" s="37">
        <v>5</v>
      </c>
      <c r="H141" s="37">
        <v>5</v>
      </c>
      <c r="I141" s="40">
        <v>207.8</v>
      </c>
      <c r="J141" s="37">
        <f>K141+L141</f>
        <v>5</v>
      </c>
      <c r="K141" s="37">
        <v>2</v>
      </c>
      <c r="L141" s="37">
        <v>3</v>
      </c>
      <c r="M141" s="40">
        <f>N141+O141</f>
        <v>207.8</v>
      </c>
      <c r="N141" s="40">
        <v>111.8</v>
      </c>
      <c r="O141" s="41">
        <v>96</v>
      </c>
      <c r="P141" s="42">
        <v>7189880</v>
      </c>
      <c r="Q141" s="42">
        <v>1939115.69</v>
      </c>
      <c r="R141" s="42">
        <v>4688406.7</v>
      </c>
      <c r="S141" s="42">
        <v>562357.61</v>
      </c>
      <c r="T141" s="43">
        <v>0</v>
      </c>
      <c r="V141" s="54"/>
      <c r="W141" s="54"/>
    </row>
    <row r="142" spans="1:23" ht="15">
      <c r="A142" s="53">
        <v>117</v>
      </c>
      <c r="B142" s="47" t="s">
        <v>245</v>
      </c>
      <c r="C142" s="53">
        <v>71</v>
      </c>
      <c r="D142" s="50">
        <v>39044</v>
      </c>
      <c r="E142" s="39" t="s">
        <v>44</v>
      </c>
      <c r="F142" s="39" t="s">
        <v>45</v>
      </c>
      <c r="G142" s="37">
        <v>8</v>
      </c>
      <c r="H142" s="37">
        <v>8</v>
      </c>
      <c r="I142" s="40">
        <v>109.2</v>
      </c>
      <c r="J142" s="37">
        <f>K142+L142</f>
        <v>4</v>
      </c>
      <c r="K142" s="37">
        <v>0</v>
      </c>
      <c r="L142" s="37">
        <v>4</v>
      </c>
      <c r="M142" s="40">
        <f>N142+O142</f>
        <v>109.2</v>
      </c>
      <c r="N142" s="40">
        <v>0</v>
      </c>
      <c r="O142" s="41">
        <v>109.2</v>
      </c>
      <c r="P142" s="42">
        <v>3778320</v>
      </c>
      <c r="Q142" s="42">
        <v>1019015.56</v>
      </c>
      <c r="R142" s="42">
        <v>2463782.54</v>
      </c>
      <c r="S142" s="42">
        <v>295521.9</v>
      </c>
      <c r="T142" s="43">
        <v>0</v>
      </c>
      <c r="V142" s="54"/>
      <c r="W142" s="54"/>
    </row>
    <row r="143" spans="1:23" ht="15">
      <c r="A143" s="53">
        <v>118</v>
      </c>
      <c r="B143" s="47" t="s">
        <v>246</v>
      </c>
      <c r="C143" s="53">
        <v>73</v>
      </c>
      <c r="D143" s="50">
        <v>39044</v>
      </c>
      <c r="E143" s="39" t="s">
        <v>44</v>
      </c>
      <c r="F143" s="39" t="s">
        <v>45</v>
      </c>
      <c r="G143" s="37">
        <v>9</v>
      </c>
      <c r="H143" s="37">
        <v>9</v>
      </c>
      <c r="I143" s="40">
        <v>181</v>
      </c>
      <c r="J143" s="37">
        <f>K143+L143</f>
        <v>6</v>
      </c>
      <c r="K143" s="37">
        <v>1</v>
      </c>
      <c r="L143" s="37">
        <v>5</v>
      </c>
      <c r="M143" s="40">
        <f>N143+O143</f>
        <v>181</v>
      </c>
      <c r="N143" s="40">
        <v>60</v>
      </c>
      <c r="O143" s="41">
        <v>121</v>
      </c>
      <c r="P143" s="42">
        <v>6262600</v>
      </c>
      <c r="Q143" s="42">
        <v>1689027.62</v>
      </c>
      <c r="R143" s="42">
        <v>4083742.12</v>
      </c>
      <c r="S143" s="42">
        <v>489830.26</v>
      </c>
      <c r="T143" s="43">
        <v>0</v>
      </c>
      <c r="V143" s="54"/>
      <c r="W143" s="54"/>
    </row>
    <row r="144" spans="1:23" ht="15">
      <c r="A144" s="53">
        <v>119</v>
      </c>
      <c r="B144" s="47" t="s">
        <v>247</v>
      </c>
      <c r="C144" s="53">
        <v>70</v>
      </c>
      <c r="D144" s="50">
        <v>39044</v>
      </c>
      <c r="E144" s="39" t="s">
        <v>44</v>
      </c>
      <c r="F144" s="39" t="s">
        <v>45</v>
      </c>
      <c r="G144" s="37">
        <v>6</v>
      </c>
      <c r="H144" s="37">
        <v>6</v>
      </c>
      <c r="I144" s="40">
        <v>175.7</v>
      </c>
      <c r="J144" s="37">
        <f>K144+L144</f>
        <v>6</v>
      </c>
      <c r="K144" s="37">
        <v>0</v>
      </c>
      <c r="L144" s="37">
        <v>6</v>
      </c>
      <c r="M144" s="40">
        <f>N144+O144</f>
        <v>175.7</v>
      </c>
      <c r="N144" s="40">
        <v>0</v>
      </c>
      <c r="O144" s="41">
        <v>175.7</v>
      </c>
      <c r="P144" s="42">
        <v>6079220</v>
      </c>
      <c r="Q144" s="42">
        <v>1639569.91</v>
      </c>
      <c r="R144" s="42">
        <v>3964162.93</v>
      </c>
      <c r="S144" s="42">
        <v>475487.16</v>
      </c>
      <c r="T144" s="43">
        <v>0</v>
      </c>
      <c r="V144" s="54"/>
      <c r="W144" s="54"/>
    </row>
    <row r="145" spans="1:23" ht="15">
      <c r="A145" s="53">
        <v>120</v>
      </c>
      <c r="B145" s="47" t="s">
        <v>248</v>
      </c>
      <c r="C145" s="53">
        <v>74</v>
      </c>
      <c r="D145" s="50">
        <v>39044</v>
      </c>
      <c r="E145" s="39" t="s">
        <v>44</v>
      </c>
      <c r="F145" s="39" t="s">
        <v>45</v>
      </c>
      <c r="G145" s="37">
        <v>10</v>
      </c>
      <c r="H145" s="37">
        <v>10</v>
      </c>
      <c r="I145" s="40">
        <v>151.3</v>
      </c>
      <c r="J145" s="37">
        <f>K145+L145</f>
        <v>4</v>
      </c>
      <c r="K145" s="37">
        <v>0</v>
      </c>
      <c r="L145" s="37">
        <v>4</v>
      </c>
      <c r="M145" s="40">
        <f>N145+O145</f>
        <v>151.3</v>
      </c>
      <c r="N145" s="40">
        <v>0</v>
      </c>
      <c r="O145" s="41">
        <v>151.3</v>
      </c>
      <c r="P145" s="42">
        <v>5234980</v>
      </c>
      <c r="Q145" s="42">
        <v>1411877.78</v>
      </c>
      <c r="R145" s="42">
        <v>3413647.42</v>
      </c>
      <c r="S145" s="42">
        <v>409454.8</v>
      </c>
      <c r="T145" s="43">
        <v>0</v>
      </c>
      <c r="V145" s="54"/>
      <c r="W145" s="54"/>
    </row>
    <row r="146" spans="1:23" ht="15">
      <c r="A146" s="53">
        <v>121</v>
      </c>
      <c r="B146" s="47" t="s">
        <v>249</v>
      </c>
      <c r="C146" s="53">
        <v>75</v>
      </c>
      <c r="D146" s="50">
        <v>39044</v>
      </c>
      <c r="E146" s="39" t="s">
        <v>44</v>
      </c>
      <c r="F146" s="39" t="s">
        <v>45</v>
      </c>
      <c r="G146" s="37">
        <v>9</v>
      </c>
      <c r="H146" s="37">
        <v>9</v>
      </c>
      <c r="I146" s="40">
        <v>181.8</v>
      </c>
      <c r="J146" s="37">
        <f>K146+L146</f>
        <v>5</v>
      </c>
      <c r="K146" s="37">
        <v>2</v>
      </c>
      <c r="L146" s="37">
        <v>3</v>
      </c>
      <c r="M146" s="40">
        <f>N146+O146</f>
        <v>181.8</v>
      </c>
      <c r="N146" s="40">
        <v>85.7</v>
      </c>
      <c r="O146" s="41">
        <v>96.1</v>
      </c>
      <c r="P146" s="42">
        <v>6290280</v>
      </c>
      <c r="Q146" s="42">
        <v>1696492.94</v>
      </c>
      <c r="R146" s="42">
        <v>4101791.8</v>
      </c>
      <c r="S146" s="42">
        <v>491995.26</v>
      </c>
      <c r="T146" s="43">
        <v>0</v>
      </c>
      <c r="V146" s="54"/>
      <c r="W146" s="54"/>
    </row>
    <row r="147" spans="1:23" ht="15">
      <c r="A147" s="53">
        <v>122</v>
      </c>
      <c r="B147" s="47" t="s">
        <v>250</v>
      </c>
      <c r="C147" s="53">
        <v>54</v>
      </c>
      <c r="D147" s="50">
        <v>39037</v>
      </c>
      <c r="E147" s="39" t="s">
        <v>44</v>
      </c>
      <c r="F147" s="39" t="s">
        <v>45</v>
      </c>
      <c r="G147" s="37">
        <v>2</v>
      </c>
      <c r="H147" s="37">
        <v>2</v>
      </c>
      <c r="I147" s="40">
        <v>84</v>
      </c>
      <c r="J147" s="37">
        <f>K147+L147</f>
        <v>2</v>
      </c>
      <c r="K147" s="37">
        <v>0</v>
      </c>
      <c r="L147" s="37">
        <v>2</v>
      </c>
      <c r="M147" s="40">
        <f>N147+O147</f>
        <v>84</v>
      </c>
      <c r="N147" s="40">
        <v>0</v>
      </c>
      <c r="O147" s="41">
        <v>84</v>
      </c>
      <c r="P147" s="42">
        <v>2906400</v>
      </c>
      <c r="Q147" s="42">
        <v>783858.12</v>
      </c>
      <c r="R147" s="42">
        <v>1895217.33</v>
      </c>
      <c r="S147" s="42">
        <v>227324.55</v>
      </c>
      <c r="T147" s="43">
        <v>0</v>
      </c>
      <c r="V147" s="54"/>
      <c r="W147" s="54"/>
    </row>
    <row r="148" spans="1:23" ht="15">
      <c r="A148" s="53">
        <v>123</v>
      </c>
      <c r="B148" s="47" t="s">
        <v>251</v>
      </c>
      <c r="C148" s="53">
        <v>55</v>
      </c>
      <c r="D148" s="50">
        <v>39037</v>
      </c>
      <c r="E148" s="39" t="s">
        <v>44</v>
      </c>
      <c r="F148" s="39" t="s">
        <v>45</v>
      </c>
      <c r="G148" s="37">
        <v>3</v>
      </c>
      <c r="H148" s="37">
        <v>3</v>
      </c>
      <c r="I148" s="40">
        <v>84</v>
      </c>
      <c r="J148" s="37">
        <f>K148+L148</f>
        <v>2</v>
      </c>
      <c r="K148" s="37">
        <v>0</v>
      </c>
      <c r="L148" s="37">
        <v>2</v>
      </c>
      <c r="M148" s="40">
        <f>N148+O148</f>
        <v>84</v>
      </c>
      <c r="N148" s="40">
        <v>0</v>
      </c>
      <c r="O148" s="41">
        <v>84</v>
      </c>
      <c r="P148" s="42">
        <v>2906400</v>
      </c>
      <c r="Q148" s="42">
        <v>783858.12</v>
      </c>
      <c r="R148" s="42">
        <v>1895217.33</v>
      </c>
      <c r="S148" s="42">
        <v>227324.55</v>
      </c>
      <c r="T148" s="43">
        <v>0</v>
      </c>
      <c r="V148" s="54"/>
      <c r="W148" s="54"/>
    </row>
    <row r="149" spans="1:23" ht="15">
      <c r="A149" s="53">
        <v>124</v>
      </c>
      <c r="B149" s="47" t="s">
        <v>252</v>
      </c>
      <c r="C149" s="53">
        <v>51</v>
      </c>
      <c r="D149" s="50">
        <v>39037</v>
      </c>
      <c r="E149" s="39" t="s">
        <v>44</v>
      </c>
      <c r="F149" s="39" t="s">
        <v>45</v>
      </c>
      <c r="G149" s="37">
        <v>7</v>
      </c>
      <c r="H149" s="37">
        <v>7</v>
      </c>
      <c r="I149" s="40">
        <v>181</v>
      </c>
      <c r="J149" s="37">
        <f>K149+L149</f>
        <v>3</v>
      </c>
      <c r="K149" s="37">
        <v>0</v>
      </c>
      <c r="L149" s="37">
        <v>3</v>
      </c>
      <c r="M149" s="40">
        <f>N149+O149</f>
        <v>181</v>
      </c>
      <c r="N149" s="40">
        <v>0</v>
      </c>
      <c r="O149" s="41">
        <v>181</v>
      </c>
      <c r="P149" s="42">
        <v>6262600</v>
      </c>
      <c r="Q149" s="42">
        <v>1689027.62</v>
      </c>
      <c r="R149" s="42">
        <v>4083742.12</v>
      </c>
      <c r="S149" s="42">
        <v>489830.26</v>
      </c>
      <c r="T149" s="43">
        <v>0</v>
      </c>
      <c r="V149" s="54"/>
      <c r="W149" s="54"/>
    </row>
    <row r="150" spans="1:23" ht="15">
      <c r="A150" s="53">
        <v>125</v>
      </c>
      <c r="B150" s="47" t="s">
        <v>253</v>
      </c>
      <c r="C150" s="53">
        <v>52</v>
      </c>
      <c r="D150" s="50">
        <v>39037</v>
      </c>
      <c r="E150" s="39" t="s">
        <v>44</v>
      </c>
      <c r="F150" s="39" t="s">
        <v>45</v>
      </c>
      <c r="G150" s="37">
        <v>6</v>
      </c>
      <c r="H150" s="37">
        <v>6</v>
      </c>
      <c r="I150" s="40">
        <v>181</v>
      </c>
      <c r="J150" s="37">
        <f>K150+L150</f>
        <v>6</v>
      </c>
      <c r="K150" s="37">
        <v>0</v>
      </c>
      <c r="L150" s="37">
        <v>6</v>
      </c>
      <c r="M150" s="40">
        <f>N150+O150</f>
        <v>181</v>
      </c>
      <c r="N150" s="40">
        <v>0</v>
      </c>
      <c r="O150" s="41">
        <v>181</v>
      </c>
      <c r="P150" s="42">
        <v>6262600</v>
      </c>
      <c r="Q150" s="42">
        <v>1689027.62</v>
      </c>
      <c r="R150" s="42">
        <v>4083742.12</v>
      </c>
      <c r="S150" s="42">
        <v>489830.26</v>
      </c>
      <c r="T150" s="43">
        <v>0</v>
      </c>
      <c r="V150" s="54"/>
      <c r="W150" s="54"/>
    </row>
    <row r="151" spans="1:23" ht="15">
      <c r="A151" s="53">
        <v>126</v>
      </c>
      <c r="B151" s="47" t="s">
        <v>254</v>
      </c>
      <c r="C151" s="53">
        <v>53</v>
      </c>
      <c r="D151" s="50">
        <v>39037</v>
      </c>
      <c r="E151" s="39" t="s">
        <v>44</v>
      </c>
      <c r="F151" s="39" t="s">
        <v>45</v>
      </c>
      <c r="G151" s="37">
        <v>8</v>
      </c>
      <c r="H151" s="37">
        <v>8</v>
      </c>
      <c r="I151" s="40">
        <v>181</v>
      </c>
      <c r="J151" s="37">
        <f>K151+L151</f>
        <v>6</v>
      </c>
      <c r="K151" s="37">
        <v>0</v>
      </c>
      <c r="L151" s="37">
        <v>6</v>
      </c>
      <c r="M151" s="40">
        <f>N151+O151</f>
        <v>181</v>
      </c>
      <c r="N151" s="40">
        <v>0</v>
      </c>
      <c r="O151" s="41">
        <v>181</v>
      </c>
      <c r="P151" s="42">
        <v>6262600</v>
      </c>
      <c r="Q151" s="42">
        <v>1689027.62</v>
      </c>
      <c r="R151" s="42">
        <v>4083742.12</v>
      </c>
      <c r="S151" s="42">
        <v>489830.26</v>
      </c>
      <c r="T151" s="43">
        <v>0</v>
      </c>
      <c r="V151" s="54"/>
      <c r="W151" s="54"/>
    </row>
    <row r="152" spans="1:23" ht="15">
      <c r="A152" s="53">
        <v>127</v>
      </c>
      <c r="B152" s="47" t="s">
        <v>255</v>
      </c>
      <c r="C152" s="53">
        <v>50</v>
      </c>
      <c r="D152" s="50">
        <v>39037</v>
      </c>
      <c r="E152" s="39" t="s">
        <v>44</v>
      </c>
      <c r="F152" s="39" t="s">
        <v>45</v>
      </c>
      <c r="G152" s="37">
        <v>9</v>
      </c>
      <c r="H152" s="37">
        <v>9</v>
      </c>
      <c r="I152" s="40">
        <v>181</v>
      </c>
      <c r="J152" s="37">
        <f>K152+L152</f>
        <v>4</v>
      </c>
      <c r="K152" s="37">
        <v>0</v>
      </c>
      <c r="L152" s="37">
        <v>4</v>
      </c>
      <c r="M152" s="40">
        <f>N152+O152</f>
        <v>181</v>
      </c>
      <c r="N152" s="40">
        <v>0</v>
      </c>
      <c r="O152" s="41">
        <v>181</v>
      </c>
      <c r="P152" s="42">
        <v>6262600</v>
      </c>
      <c r="Q152" s="42">
        <v>1689027.62</v>
      </c>
      <c r="R152" s="42">
        <v>4083742.12</v>
      </c>
      <c r="S152" s="42">
        <v>489830.26</v>
      </c>
      <c r="T152" s="43">
        <v>0</v>
      </c>
      <c r="V152" s="54"/>
      <c r="W152" s="54"/>
    </row>
    <row r="153" spans="1:23" ht="15">
      <c r="A153" s="53">
        <v>128</v>
      </c>
      <c r="B153" s="47" t="s">
        <v>256</v>
      </c>
      <c r="C153" s="53">
        <v>100</v>
      </c>
      <c r="D153" s="50">
        <v>39048</v>
      </c>
      <c r="E153" s="39" t="s">
        <v>44</v>
      </c>
      <c r="F153" s="39" t="s">
        <v>45</v>
      </c>
      <c r="G153" s="37">
        <v>4</v>
      </c>
      <c r="H153" s="37">
        <v>4</v>
      </c>
      <c r="I153" s="40">
        <v>42</v>
      </c>
      <c r="J153" s="37">
        <f>K153+L153</f>
        <v>2</v>
      </c>
      <c r="K153" s="37">
        <v>0</v>
      </c>
      <c r="L153" s="37">
        <v>2</v>
      </c>
      <c r="M153" s="40">
        <f>N153+O153</f>
        <v>42</v>
      </c>
      <c r="N153" s="40">
        <v>0</v>
      </c>
      <c r="O153" s="41">
        <v>42</v>
      </c>
      <c r="P153" s="42">
        <v>1453200</v>
      </c>
      <c r="Q153" s="42">
        <v>391929.06</v>
      </c>
      <c r="R153" s="42">
        <v>947608.67</v>
      </c>
      <c r="S153" s="42">
        <v>113662.27</v>
      </c>
      <c r="T153" s="43">
        <v>0</v>
      </c>
      <c r="V153" s="54"/>
      <c r="W153" s="54"/>
    </row>
    <row r="154" spans="1:23" ht="15">
      <c r="A154" s="53">
        <v>129</v>
      </c>
      <c r="B154" s="47" t="s">
        <v>257</v>
      </c>
      <c r="C154" s="53">
        <v>101</v>
      </c>
      <c r="D154" s="50">
        <v>39048</v>
      </c>
      <c r="E154" s="39" t="s">
        <v>44</v>
      </c>
      <c r="F154" s="39" t="s">
        <v>45</v>
      </c>
      <c r="G154" s="37">
        <v>3</v>
      </c>
      <c r="H154" s="37">
        <v>3</v>
      </c>
      <c r="I154" s="40">
        <v>42</v>
      </c>
      <c r="J154" s="37">
        <f>K154+L154</f>
        <v>2</v>
      </c>
      <c r="K154" s="37">
        <v>0</v>
      </c>
      <c r="L154" s="37">
        <v>2</v>
      </c>
      <c r="M154" s="40">
        <f>N154+O154</f>
        <v>42</v>
      </c>
      <c r="N154" s="40">
        <v>0</v>
      </c>
      <c r="O154" s="41">
        <v>42</v>
      </c>
      <c r="P154" s="42">
        <v>1453200</v>
      </c>
      <c r="Q154" s="42">
        <v>391929.06</v>
      </c>
      <c r="R154" s="42">
        <v>947608.67</v>
      </c>
      <c r="S154" s="42">
        <v>113662.27</v>
      </c>
      <c r="T154" s="43">
        <v>0</v>
      </c>
      <c r="V154" s="54"/>
      <c r="W154" s="54"/>
    </row>
    <row r="155" spans="1:23" ht="15">
      <c r="A155" s="53">
        <v>130</v>
      </c>
      <c r="B155" s="47" t="s">
        <v>258</v>
      </c>
      <c r="C155" s="53">
        <v>103</v>
      </c>
      <c r="D155" s="50">
        <v>39048</v>
      </c>
      <c r="E155" s="39" t="s">
        <v>44</v>
      </c>
      <c r="F155" s="39" t="s">
        <v>45</v>
      </c>
      <c r="G155" s="37">
        <v>3</v>
      </c>
      <c r="H155" s="37">
        <v>3</v>
      </c>
      <c r="I155" s="40">
        <v>42</v>
      </c>
      <c r="J155" s="37">
        <f>K155+L155</f>
        <v>2</v>
      </c>
      <c r="K155" s="37">
        <v>0</v>
      </c>
      <c r="L155" s="37">
        <v>2</v>
      </c>
      <c r="M155" s="40">
        <f>N155+O155</f>
        <v>42</v>
      </c>
      <c r="N155" s="40">
        <v>0</v>
      </c>
      <c r="O155" s="41">
        <v>42</v>
      </c>
      <c r="P155" s="42">
        <v>1453200</v>
      </c>
      <c r="Q155" s="42">
        <v>391929.06</v>
      </c>
      <c r="R155" s="42">
        <v>947608.67</v>
      </c>
      <c r="S155" s="42">
        <v>113662.27</v>
      </c>
      <c r="T155" s="43">
        <v>0</v>
      </c>
      <c r="V155" s="54"/>
      <c r="W155" s="54"/>
    </row>
    <row r="156" spans="1:23" ht="15">
      <c r="A156" s="53">
        <v>131</v>
      </c>
      <c r="B156" s="47" t="s">
        <v>259</v>
      </c>
      <c r="C156" s="53">
        <v>99</v>
      </c>
      <c r="D156" s="50">
        <v>39048</v>
      </c>
      <c r="E156" s="39" t="s">
        <v>44</v>
      </c>
      <c r="F156" s="39" t="s">
        <v>45</v>
      </c>
      <c r="G156" s="37">
        <v>3</v>
      </c>
      <c r="H156" s="37">
        <v>3</v>
      </c>
      <c r="I156" s="40">
        <v>42</v>
      </c>
      <c r="J156" s="37">
        <f>K156+L156</f>
        <v>2</v>
      </c>
      <c r="K156" s="37">
        <v>0</v>
      </c>
      <c r="L156" s="37">
        <v>2</v>
      </c>
      <c r="M156" s="40">
        <f>N156+O156</f>
        <v>42</v>
      </c>
      <c r="N156" s="40">
        <v>0</v>
      </c>
      <c r="O156" s="41">
        <v>42</v>
      </c>
      <c r="P156" s="51">
        <v>1453200</v>
      </c>
      <c r="Q156" s="51">
        <v>391929.06</v>
      </c>
      <c r="R156" s="51">
        <v>947608.67</v>
      </c>
      <c r="S156" s="51">
        <v>113662.27</v>
      </c>
      <c r="T156" s="43">
        <v>0</v>
      </c>
      <c r="V156" s="54"/>
      <c r="W156" s="54"/>
    </row>
    <row r="157" spans="1:23" s="29" customFormat="1" ht="23.25" customHeight="1">
      <c r="A157" s="62" t="s">
        <v>260</v>
      </c>
      <c r="B157" s="62"/>
      <c r="C157" s="31" t="s">
        <v>38</v>
      </c>
      <c r="D157" s="31" t="s">
        <v>38</v>
      </c>
      <c r="E157" s="31" t="s">
        <v>38</v>
      </c>
      <c r="F157" s="31" t="s">
        <v>38</v>
      </c>
      <c r="G157" s="26">
        <f>SUM(G158:G189)</f>
        <v>195</v>
      </c>
      <c r="H157" s="26">
        <f>SUM(H158:H189)</f>
        <v>195</v>
      </c>
      <c r="I157" s="27">
        <f>SUM(I158:I189)</f>
        <v>4720.039999999998</v>
      </c>
      <c r="J157" s="26">
        <f>SUM(J158:J189)</f>
        <v>85</v>
      </c>
      <c r="K157" s="26">
        <f>SUM(K158:K189)</f>
        <v>1</v>
      </c>
      <c r="L157" s="26">
        <f>SUM(L158:L189)</f>
        <v>84</v>
      </c>
      <c r="M157" s="27">
        <f>SUM(M158:M189)</f>
        <v>3223.8</v>
      </c>
      <c r="N157" s="27">
        <f>SUM(N158:N189)</f>
        <v>40.6</v>
      </c>
      <c r="O157" s="32">
        <f>SUM(O158:O189)</f>
        <v>3183.2</v>
      </c>
      <c r="P157" s="33">
        <v>111543480</v>
      </c>
      <c r="Q157" s="33">
        <v>30083354.96</v>
      </c>
      <c r="R157" s="33">
        <v>72735733.93</v>
      </c>
      <c r="S157" s="33">
        <v>8724391.11</v>
      </c>
      <c r="T157" s="28">
        <v>0</v>
      </c>
      <c r="U157" s="64" t="e">
        <f>SUM(U158:U583)</f>
        <v>#REF!</v>
      </c>
      <c r="V157" s="6"/>
      <c r="W157" s="6"/>
    </row>
    <row r="158" spans="1:23" ht="15">
      <c r="A158" s="53">
        <v>132</v>
      </c>
      <c r="B158" s="65" t="s">
        <v>261</v>
      </c>
      <c r="C158" s="39" t="s">
        <v>262</v>
      </c>
      <c r="D158" s="50">
        <v>40324</v>
      </c>
      <c r="E158" s="39" t="s">
        <v>44</v>
      </c>
      <c r="F158" s="39" t="s">
        <v>45</v>
      </c>
      <c r="G158" s="37">
        <v>5</v>
      </c>
      <c r="H158" s="37">
        <v>5</v>
      </c>
      <c r="I158" s="40">
        <v>78</v>
      </c>
      <c r="J158" s="37">
        <f>K158+L158</f>
        <v>3</v>
      </c>
      <c r="K158" s="37">
        <v>0</v>
      </c>
      <c r="L158" s="37">
        <v>3</v>
      </c>
      <c r="M158" s="40">
        <v>78</v>
      </c>
      <c r="N158" s="40">
        <v>0</v>
      </c>
      <c r="O158" s="41">
        <v>78</v>
      </c>
      <c r="P158" s="42">
        <v>2698800</v>
      </c>
      <c r="Q158" s="42">
        <v>727868.26</v>
      </c>
      <c r="R158" s="42">
        <v>1759844.67</v>
      </c>
      <c r="S158" s="42">
        <v>211087.07</v>
      </c>
      <c r="T158" s="43">
        <v>0</v>
      </c>
      <c r="U158" s="66"/>
      <c r="V158" s="54"/>
      <c r="W158" s="54"/>
    </row>
    <row r="159" spans="1:23" ht="15">
      <c r="A159" s="53">
        <v>133</v>
      </c>
      <c r="B159" s="65" t="s">
        <v>263</v>
      </c>
      <c r="C159" s="39" t="s">
        <v>264</v>
      </c>
      <c r="D159" s="50">
        <v>40324</v>
      </c>
      <c r="E159" s="39" t="s">
        <v>44</v>
      </c>
      <c r="F159" s="39" t="s">
        <v>45</v>
      </c>
      <c r="G159" s="37">
        <v>1</v>
      </c>
      <c r="H159" s="37">
        <v>1</v>
      </c>
      <c r="I159" s="40">
        <v>78.2</v>
      </c>
      <c r="J159" s="37">
        <f>K159+L159</f>
        <v>1</v>
      </c>
      <c r="K159" s="37">
        <v>0</v>
      </c>
      <c r="L159" s="37">
        <v>1</v>
      </c>
      <c r="M159" s="40">
        <v>19.6</v>
      </c>
      <c r="N159" s="40">
        <v>0</v>
      </c>
      <c r="O159" s="41">
        <v>19.6</v>
      </c>
      <c r="P159" s="42">
        <v>678160</v>
      </c>
      <c r="Q159" s="42">
        <v>182900.23</v>
      </c>
      <c r="R159" s="42">
        <v>442217.38</v>
      </c>
      <c r="S159" s="42">
        <v>53042.39</v>
      </c>
      <c r="T159" s="43">
        <v>0</v>
      </c>
      <c r="U159" s="66"/>
      <c r="V159" s="54"/>
      <c r="W159" s="54"/>
    </row>
    <row r="160" spans="1:23" ht="15">
      <c r="A160" s="53">
        <v>134</v>
      </c>
      <c r="B160" s="65" t="s">
        <v>265</v>
      </c>
      <c r="C160" s="39" t="s">
        <v>266</v>
      </c>
      <c r="D160" s="50">
        <v>40518</v>
      </c>
      <c r="E160" s="39" t="s">
        <v>44</v>
      </c>
      <c r="F160" s="39" t="s">
        <v>45</v>
      </c>
      <c r="G160" s="37">
        <v>11</v>
      </c>
      <c r="H160" s="37">
        <v>11</v>
      </c>
      <c r="I160" s="40">
        <v>180</v>
      </c>
      <c r="J160" s="37">
        <f>K160+L160</f>
        <v>5</v>
      </c>
      <c r="K160" s="37">
        <v>0</v>
      </c>
      <c r="L160" s="37">
        <v>5</v>
      </c>
      <c r="M160" s="40">
        <v>180</v>
      </c>
      <c r="N160" s="40">
        <v>0</v>
      </c>
      <c r="O160" s="41">
        <v>180</v>
      </c>
      <c r="P160" s="42">
        <v>6228000</v>
      </c>
      <c r="Q160" s="42">
        <v>1679695.97</v>
      </c>
      <c r="R160" s="42">
        <v>4061180.01</v>
      </c>
      <c r="S160" s="42">
        <v>487124.02</v>
      </c>
      <c r="T160" s="43">
        <v>0</v>
      </c>
      <c r="U160" s="66"/>
      <c r="V160" s="54"/>
      <c r="W160" s="54"/>
    </row>
    <row r="161" spans="1:23" ht="15">
      <c r="A161" s="53">
        <v>135</v>
      </c>
      <c r="B161" s="65" t="s">
        <v>267</v>
      </c>
      <c r="C161" s="39" t="s">
        <v>268</v>
      </c>
      <c r="D161" s="50">
        <v>40518</v>
      </c>
      <c r="E161" s="39" t="s">
        <v>44</v>
      </c>
      <c r="F161" s="39" t="s">
        <v>45</v>
      </c>
      <c r="G161" s="37">
        <v>12</v>
      </c>
      <c r="H161" s="37">
        <v>12</v>
      </c>
      <c r="I161" s="40">
        <v>156.7</v>
      </c>
      <c r="J161" s="37">
        <f>K161+L161</f>
        <v>4</v>
      </c>
      <c r="K161" s="37">
        <v>0</v>
      </c>
      <c r="L161" s="37">
        <v>4</v>
      </c>
      <c r="M161" s="40">
        <v>156.7</v>
      </c>
      <c r="N161" s="40">
        <v>0</v>
      </c>
      <c r="O161" s="41">
        <v>156.7</v>
      </c>
      <c r="P161" s="42">
        <v>5421820</v>
      </c>
      <c r="Q161" s="42">
        <v>1462268.66</v>
      </c>
      <c r="R161" s="42">
        <v>3535482.82</v>
      </c>
      <c r="S161" s="42">
        <v>424068.52</v>
      </c>
      <c r="T161" s="43">
        <v>0</v>
      </c>
      <c r="U161" s="66"/>
      <c r="V161" s="54"/>
      <c r="W161" s="54"/>
    </row>
    <row r="162" spans="1:23" ht="15">
      <c r="A162" s="53">
        <v>136</v>
      </c>
      <c r="B162" s="65" t="s">
        <v>269</v>
      </c>
      <c r="C162" s="39" t="s">
        <v>270</v>
      </c>
      <c r="D162" s="50">
        <v>40518</v>
      </c>
      <c r="E162" s="39" t="s">
        <v>44</v>
      </c>
      <c r="F162" s="39" t="s">
        <v>45</v>
      </c>
      <c r="G162" s="37">
        <v>12</v>
      </c>
      <c r="H162" s="37">
        <v>12</v>
      </c>
      <c r="I162" s="40">
        <v>180</v>
      </c>
      <c r="J162" s="37">
        <f>K162+L162</f>
        <v>5</v>
      </c>
      <c r="K162" s="37">
        <v>0</v>
      </c>
      <c r="L162" s="37">
        <v>5</v>
      </c>
      <c r="M162" s="40">
        <v>180</v>
      </c>
      <c r="N162" s="40">
        <v>0</v>
      </c>
      <c r="O162" s="41">
        <v>180</v>
      </c>
      <c r="P162" s="42">
        <v>6228000</v>
      </c>
      <c r="Q162" s="42">
        <v>1679695.97</v>
      </c>
      <c r="R162" s="42">
        <v>4061180.01</v>
      </c>
      <c r="S162" s="42">
        <v>487124.02</v>
      </c>
      <c r="T162" s="43">
        <v>0</v>
      </c>
      <c r="U162" s="66"/>
      <c r="V162" s="54"/>
      <c r="W162" s="54"/>
    </row>
    <row r="163" spans="1:23" ht="15">
      <c r="A163" s="53">
        <v>137</v>
      </c>
      <c r="B163" s="65" t="s">
        <v>271</v>
      </c>
      <c r="C163" s="39" t="s">
        <v>272</v>
      </c>
      <c r="D163" s="50">
        <v>40518</v>
      </c>
      <c r="E163" s="39" t="s">
        <v>44</v>
      </c>
      <c r="F163" s="39" t="s">
        <v>45</v>
      </c>
      <c r="G163" s="37">
        <v>4</v>
      </c>
      <c r="H163" s="37">
        <v>4</v>
      </c>
      <c r="I163" s="40">
        <v>130.6</v>
      </c>
      <c r="J163" s="37">
        <f>K163+L163</f>
        <v>4</v>
      </c>
      <c r="K163" s="37">
        <v>1</v>
      </c>
      <c r="L163" s="37">
        <v>3</v>
      </c>
      <c r="M163" s="40">
        <v>130.6</v>
      </c>
      <c r="N163" s="40">
        <v>40.6</v>
      </c>
      <c r="O163" s="41">
        <v>90</v>
      </c>
      <c r="P163" s="42">
        <v>4518760</v>
      </c>
      <c r="Q163" s="42">
        <v>1218712.75</v>
      </c>
      <c r="R163" s="42">
        <v>2946611.71</v>
      </c>
      <c r="S163" s="42">
        <v>353435.54</v>
      </c>
      <c r="T163" s="43">
        <v>0</v>
      </c>
      <c r="U163" s="66"/>
      <c r="V163" s="54"/>
      <c r="W163" s="54"/>
    </row>
    <row r="164" spans="1:23" ht="15">
      <c r="A164" s="53">
        <v>138</v>
      </c>
      <c r="B164" s="65" t="s">
        <v>273</v>
      </c>
      <c r="C164" s="39" t="s">
        <v>274</v>
      </c>
      <c r="D164" s="50">
        <v>40518</v>
      </c>
      <c r="E164" s="39" t="s">
        <v>44</v>
      </c>
      <c r="F164" s="39" t="s">
        <v>45</v>
      </c>
      <c r="G164" s="37">
        <v>2</v>
      </c>
      <c r="H164" s="37">
        <v>2</v>
      </c>
      <c r="I164" s="40">
        <v>129.9</v>
      </c>
      <c r="J164" s="37">
        <f>K164+L164</f>
        <v>1</v>
      </c>
      <c r="K164" s="37">
        <v>0</v>
      </c>
      <c r="L164" s="37">
        <v>1</v>
      </c>
      <c r="M164" s="40">
        <v>30</v>
      </c>
      <c r="N164" s="40">
        <v>0</v>
      </c>
      <c r="O164" s="41">
        <v>30</v>
      </c>
      <c r="P164" s="42">
        <v>1038000</v>
      </c>
      <c r="Q164" s="42">
        <v>279949.33</v>
      </c>
      <c r="R164" s="42">
        <v>676863.33</v>
      </c>
      <c r="S164" s="42">
        <v>81187.34</v>
      </c>
      <c r="T164" s="43">
        <v>0</v>
      </c>
      <c r="U164" s="66"/>
      <c r="V164" s="54"/>
      <c r="W164" s="54"/>
    </row>
    <row r="165" spans="1:23" ht="15">
      <c r="A165" s="53">
        <v>139</v>
      </c>
      <c r="B165" s="65" t="s">
        <v>275</v>
      </c>
      <c r="C165" s="39" t="s">
        <v>276</v>
      </c>
      <c r="D165" s="50">
        <v>40518</v>
      </c>
      <c r="E165" s="39" t="s">
        <v>44</v>
      </c>
      <c r="F165" s="39" t="s">
        <v>45</v>
      </c>
      <c r="G165" s="37">
        <v>11</v>
      </c>
      <c r="H165" s="37">
        <v>11</v>
      </c>
      <c r="I165" s="40">
        <v>180</v>
      </c>
      <c r="J165" s="37">
        <f>K165+L165</f>
        <v>5</v>
      </c>
      <c r="K165" s="37">
        <v>0</v>
      </c>
      <c r="L165" s="37">
        <v>5</v>
      </c>
      <c r="M165" s="40">
        <v>180</v>
      </c>
      <c r="N165" s="40">
        <v>0</v>
      </c>
      <c r="O165" s="41">
        <v>180</v>
      </c>
      <c r="P165" s="42">
        <v>6228000</v>
      </c>
      <c r="Q165" s="42">
        <v>1679695.97</v>
      </c>
      <c r="R165" s="42">
        <v>4061180.01</v>
      </c>
      <c r="S165" s="42">
        <v>487124.02</v>
      </c>
      <c r="T165" s="43">
        <v>0</v>
      </c>
      <c r="U165" s="66"/>
      <c r="V165" s="54"/>
      <c r="W165" s="54"/>
    </row>
    <row r="166" spans="1:23" ht="15">
      <c r="A166" s="53">
        <v>140</v>
      </c>
      <c r="B166" s="65" t="s">
        <v>277</v>
      </c>
      <c r="C166" s="39" t="s">
        <v>278</v>
      </c>
      <c r="D166" s="50">
        <v>40518</v>
      </c>
      <c r="E166" s="39" t="s">
        <v>44</v>
      </c>
      <c r="F166" s="39" t="s">
        <v>45</v>
      </c>
      <c r="G166" s="37">
        <v>11</v>
      </c>
      <c r="H166" s="37">
        <v>11</v>
      </c>
      <c r="I166" s="40">
        <v>162</v>
      </c>
      <c r="J166" s="37">
        <f>K166+L166</f>
        <v>4</v>
      </c>
      <c r="K166" s="37">
        <v>0</v>
      </c>
      <c r="L166" s="37">
        <v>4</v>
      </c>
      <c r="M166" s="40">
        <v>162</v>
      </c>
      <c r="N166" s="40">
        <v>0</v>
      </c>
      <c r="O166" s="41">
        <v>162</v>
      </c>
      <c r="P166" s="42">
        <v>5605200</v>
      </c>
      <c r="Q166" s="42">
        <v>1511726.38</v>
      </c>
      <c r="R166" s="42">
        <v>3655062.01</v>
      </c>
      <c r="S166" s="42">
        <v>438411.61</v>
      </c>
      <c r="T166" s="43">
        <v>0</v>
      </c>
      <c r="U166" s="66"/>
      <c r="V166" s="54"/>
      <c r="W166" s="54"/>
    </row>
    <row r="167" spans="1:23" ht="15">
      <c r="A167" s="53">
        <v>141</v>
      </c>
      <c r="B167" s="65" t="s">
        <v>279</v>
      </c>
      <c r="C167" s="39" t="s">
        <v>280</v>
      </c>
      <c r="D167" s="50">
        <v>40518</v>
      </c>
      <c r="E167" s="39" t="s">
        <v>44</v>
      </c>
      <c r="F167" s="39" t="s">
        <v>45</v>
      </c>
      <c r="G167" s="37">
        <v>1</v>
      </c>
      <c r="H167" s="37">
        <v>1</v>
      </c>
      <c r="I167" s="40">
        <v>80.5</v>
      </c>
      <c r="J167" s="37">
        <f>K167+L167</f>
        <v>1</v>
      </c>
      <c r="K167" s="37">
        <v>0</v>
      </c>
      <c r="L167" s="37">
        <v>1</v>
      </c>
      <c r="M167" s="40">
        <v>40.3</v>
      </c>
      <c r="N167" s="40">
        <v>0</v>
      </c>
      <c r="O167" s="41">
        <v>40.3</v>
      </c>
      <c r="P167" s="42">
        <v>1394380</v>
      </c>
      <c r="Q167" s="42">
        <v>376065.27</v>
      </c>
      <c r="R167" s="42">
        <v>909253.08</v>
      </c>
      <c r="S167" s="42">
        <v>109061.65</v>
      </c>
      <c r="T167" s="43">
        <v>0</v>
      </c>
      <c r="U167" s="66"/>
      <c r="V167" s="54"/>
      <c r="W167" s="54"/>
    </row>
    <row r="168" spans="1:23" ht="15">
      <c r="A168" s="53">
        <v>142</v>
      </c>
      <c r="B168" s="65" t="s">
        <v>281</v>
      </c>
      <c r="C168" s="39" t="s">
        <v>282</v>
      </c>
      <c r="D168" s="50">
        <v>40518</v>
      </c>
      <c r="E168" s="39" t="s">
        <v>44</v>
      </c>
      <c r="F168" s="39" t="s">
        <v>45</v>
      </c>
      <c r="G168" s="37">
        <v>9</v>
      </c>
      <c r="H168" s="37">
        <v>9</v>
      </c>
      <c r="I168" s="40">
        <v>93.4</v>
      </c>
      <c r="J168" s="37">
        <f>K168+L168</f>
        <v>3</v>
      </c>
      <c r="K168" s="37">
        <v>0</v>
      </c>
      <c r="L168" s="37">
        <v>3</v>
      </c>
      <c r="M168" s="40">
        <v>93.4</v>
      </c>
      <c r="N168" s="40">
        <v>0</v>
      </c>
      <c r="O168" s="41">
        <v>93.4</v>
      </c>
      <c r="P168" s="42">
        <v>3231640</v>
      </c>
      <c r="Q168" s="42">
        <v>871575.58</v>
      </c>
      <c r="R168" s="42">
        <v>2107301.18</v>
      </c>
      <c r="S168" s="42">
        <v>252763.24</v>
      </c>
      <c r="T168" s="43">
        <v>0</v>
      </c>
      <c r="U168" s="66"/>
      <c r="V168" s="54"/>
      <c r="W168" s="54"/>
    </row>
    <row r="169" spans="1:23" ht="15">
      <c r="A169" s="53">
        <v>143</v>
      </c>
      <c r="B169" s="65" t="s">
        <v>283</v>
      </c>
      <c r="C169" s="39" t="s">
        <v>284</v>
      </c>
      <c r="D169" s="50">
        <v>40518</v>
      </c>
      <c r="E169" s="39" t="s">
        <v>44</v>
      </c>
      <c r="F169" s="39" t="s">
        <v>45</v>
      </c>
      <c r="G169" s="37">
        <v>6</v>
      </c>
      <c r="H169" s="37">
        <v>6</v>
      </c>
      <c r="I169" s="40">
        <v>192</v>
      </c>
      <c r="J169" s="37">
        <f>K169+L169</f>
        <v>4</v>
      </c>
      <c r="K169" s="37">
        <v>0</v>
      </c>
      <c r="L169" s="37">
        <v>4</v>
      </c>
      <c r="M169" s="40">
        <v>192</v>
      </c>
      <c r="N169" s="40">
        <v>0</v>
      </c>
      <c r="O169" s="41">
        <v>192</v>
      </c>
      <c r="P169" s="42">
        <v>6643200</v>
      </c>
      <c r="Q169" s="42">
        <v>1791675.71</v>
      </c>
      <c r="R169" s="42">
        <v>4331925.34</v>
      </c>
      <c r="S169" s="42">
        <v>519598.95</v>
      </c>
      <c r="T169" s="43">
        <v>0</v>
      </c>
      <c r="U169" s="66"/>
      <c r="V169" s="54"/>
      <c r="W169" s="54"/>
    </row>
    <row r="170" spans="1:23" ht="15">
      <c r="A170" s="53">
        <v>144</v>
      </c>
      <c r="B170" s="65" t="s">
        <v>285</v>
      </c>
      <c r="C170" s="39" t="s">
        <v>286</v>
      </c>
      <c r="D170" s="50">
        <v>40518</v>
      </c>
      <c r="E170" s="39" t="s">
        <v>44</v>
      </c>
      <c r="F170" s="39" t="s">
        <v>45</v>
      </c>
      <c r="G170" s="37">
        <v>8</v>
      </c>
      <c r="H170" s="37">
        <v>8</v>
      </c>
      <c r="I170" s="40">
        <v>160</v>
      </c>
      <c r="J170" s="37">
        <v>4</v>
      </c>
      <c r="K170" s="37">
        <v>0</v>
      </c>
      <c r="L170" s="37">
        <v>4</v>
      </c>
      <c r="M170" s="40">
        <v>160</v>
      </c>
      <c r="N170" s="40">
        <v>0</v>
      </c>
      <c r="O170" s="41">
        <v>160</v>
      </c>
      <c r="P170" s="42">
        <v>5536000</v>
      </c>
      <c r="Q170" s="42">
        <v>1493063.09</v>
      </c>
      <c r="R170" s="42">
        <v>3609937.78</v>
      </c>
      <c r="S170" s="42">
        <v>432999.13</v>
      </c>
      <c r="T170" s="43">
        <v>0</v>
      </c>
      <c r="U170" s="66"/>
      <c r="V170" s="54"/>
      <c r="W170" s="54"/>
    </row>
    <row r="171" spans="1:23" ht="15">
      <c r="A171" s="53">
        <v>145</v>
      </c>
      <c r="B171" s="65" t="s">
        <v>287</v>
      </c>
      <c r="C171" s="39" t="s">
        <v>288</v>
      </c>
      <c r="D171" s="50">
        <v>40518</v>
      </c>
      <c r="E171" s="39" t="s">
        <v>44</v>
      </c>
      <c r="F171" s="39" t="s">
        <v>45</v>
      </c>
      <c r="G171" s="37">
        <v>16</v>
      </c>
      <c r="H171" s="37">
        <v>16</v>
      </c>
      <c r="I171" s="40">
        <v>192</v>
      </c>
      <c r="J171" s="37">
        <f>K171+L171</f>
        <v>5</v>
      </c>
      <c r="K171" s="37">
        <v>0</v>
      </c>
      <c r="L171" s="37">
        <v>5</v>
      </c>
      <c r="M171" s="40">
        <v>192</v>
      </c>
      <c r="N171" s="40">
        <v>0</v>
      </c>
      <c r="O171" s="41">
        <v>192</v>
      </c>
      <c r="P171" s="42">
        <v>6643200</v>
      </c>
      <c r="Q171" s="42">
        <v>1791675.71</v>
      </c>
      <c r="R171" s="42">
        <v>4331925.34</v>
      </c>
      <c r="S171" s="42">
        <v>519598.95</v>
      </c>
      <c r="T171" s="43">
        <v>0</v>
      </c>
      <c r="U171" s="66"/>
      <c r="V171" s="54"/>
      <c r="W171" s="54"/>
    </row>
    <row r="172" spans="1:23" ht="15">
      <c r="A172" s="53">
        <v>146</v>
      </c>
      <c r="B172" s="65" t="s">
        <v>289</v>
      </c>
      <c r="C172" s="39" t="s">
        <v>290</v>
      </c>
      <c r="D172" s="50">
        <v>40518</v>
      </c>
      <c r="E172" s="39" t="s">
        <v>44</v>
      </c>
      <c r="F172" s="39" t="s">
        <v>45</v>
      </c>
      <c r="G172" s="37">
        <v>14</v>
      </c>
      <c r="H172" s="37">
        <v>14</v>
      </c>
      <c r="I172" s="40">
        <v>180</v>
      </c>
      <c r="J172" s="37">
        <f>K172+L172</f>
        <v>6</v>
      </c>
      <c r="K172" s="37">
        <v>0</v>
      </c>
      <c r="L172" s="37">
        <v>6</v>
      </c>
      <c r="M172" s="40">
        <v>180</v>
      </c>
      <c r="N172" s="40">
        <v>0</v>
      </c>
      <c r="O172" s="41">
        <v>180</v>
      </c>
      <c r="P172" s="42">
        <v>6228000</v>
      </c>
      <c r="Q172" s="42">
        <v>1679695.97</v>
      </c>
      <c r="R172" s="42">
        <v>4061180.01</v>
      </c>
      <c r="S172" s="42">
        <v>487124.02</v>
      </c>
      <c r="T172" s="43">
        <v>0</v>
      </c>
      <c r="U172" s="66"/>
      <c r="V172" s="54"/>
      <c r="W172" s="54"/>
    </row>
    <row r="173" spans="1:23" ht="15">
      <c r="A173" s="53">
        <v>147</v>
      </c>
      <c r="B173" s="65" t="s">
        <v>291</v>
      </c>
      <c r="C173" s="39" t="s">
        <v>292</v>
      </c>
      <c r="D173" s="50">
        <v>40518</v>
      </c>
      <c r="E173" s="39" t="s">
        <v>44</v>
      </c>
      <c r="F173" s="39" t="s">
        <v>45</v>
      </c>
      <c r="G173" s="37">
        <v>9</v>
      </c>
      <c r="H173" s="37">
        <v>9</v>
      </c>
      <c r="I173" s="40">
        <v>180</v>
      </c>
      <c r="J173" s="37">
        <f>K173+L173</f>
        <v>5</v>
      </c>
      <c r="K173" s="37">
        <v>0</v>
      </c>
      <c r="L173" s="37">
        <v>5</v>
      </c>
      <c r="M173" s="40">
        <v>180</v>
      </c>
      <c r="N173" s="40">
        <v>0</v>
      </c>
      <c r="O173" s="41">
        <v>180</v>
      </c>
      <c r="P173" s="42">
        <v>6228000</v>
      </c>
      <c r="Q173" s="42">
        <v>1679695.97</v>
      </c>
      <c r="R173" s="42">
        <v>4061180.01</v>
      </c>
      <c r="S173" s="42">
        <v>487124.02</v>
      </c>
      <c r="T173" s="43">
        <v>0</v>
      </c>
      <c r="U173" s="66"/>
      <c r="V173" s="54"/>
      <c r="W173" s="54"/>
    </row>
    <row r="174" spans="1:23" ht="15">
      <c r="A174" s="67">
        <v>148</v>
      </c>
      <c r="B174" s="65" t="s">
        <v>293</v>
      </c>
      <c r="C174" s="39" t="s">
        <v>294</v>
      </c>
      <c r="D174" s="50">
        <v>40518</v>
      </c>
      <c r="E174" s="39" t="s">
        <v>44</v>
      </c>
      <c r="F174" s="39" t="s">
        <v>45</v>
      </c>
      <c r="G174" s="37">
        <v>8</v>
      </c>
      <c r="H174" s="37">
        <v>8</v>
      </c>
      <c r="I174" s="40">
        <v>180</v>
      </c>
      <c r="J174" s="37">
        <v>4</v>
      </c>
      <c r="K174" s="37">
        <v>0</v>
      </c>
      <c r="L174" s="37">
        <v>4</v>
      </c>
      <c r="M174" s="40">
        <v>144</v>
      </c>
      <c r="N174" s="40">
        <v>0</v>
      </c>
      <c r="O174" s="41">
        <v>144</v>
      </c>
      <c r="P174" s="42">
        <v>4982400</v>
      </c>
      <c r="Q174" s="42">
        <v>1343756.78</v>
      </c>
      <c r="R174" s="42">
        <v>3248944.01</v>
      </c>
      <c r="S174" s="42">
        <v>389699.21</v>
      </c>
      <c r="T174" s="43">
        <v>0</v>
      </c>
      <c r="U174" s="66"/>
      <c r="V174" s="54"/>
      <c r="W174" s="54"/>
    </row>
    <row r="175" spans="1:23" ht="15">
      <c r="A175" s="67">
        <v>149</v>
      </c>
      <c r="B175" s="65" t="s">
        <v>295</v>
      </c>
      <c r="C175" s="39" t="s">
        <v>296</v>
      </c>
      <c r="D175" s="50">
        <v>40518</v>
      </c>
      <c r="E175" s="39" t="s">
        <v>44</v>
      </c>
      <c r="F175" s="39" t="s">
        <v>45</v>
      </c>
      <c r="G175" s="37">
        <v>10</v>
      </c>
      <c r="H175" s="37">
        <v>10</v>
      </c>
      <c r="I175" s="40">
        <v>90</v>
      </c>
      <c r="J175" s="37">
        <v>2</v>
      </c>
      <c r="K175" s="37">
        <v>0</v>
      </c>
      <c r="L175" s="37">
        <v>2</v>
      </c>
      <c r="M175" s="40">
        <v>90</v>
      </c>
      <c r="N175" s="40">
        <v>0</v>
      </c>
      <c r="O175" s="41">
        <v>90</v>
      </c>
      <c r="P175" s="42">
        <v>3114000</v>
      </c>
      <c r="Q175" s="42">
        <v>839847.99</v>
      </c>
      <c r="R175" s="42">
        <v>2030590</v>
      </c>
      <c r="S175" s="42">
        <v>243562.01</v>
      </c>
      <c r="T175" s="43">
        <v>0</v>
      </c>
      <c r="U175" s="66"/>
      <c r="V175" s="54"/>
      <c r="W175" s="54"/>
    </row>
    <row r="176" spans="1:23" ht="15">
      <c r="A176" s="67">
        <v>150</v>
      </c>
      <c r="B176" s="65" t="s">
        <v>297</v>
      </c>
      <c r="C176" s="39" t="s">
        <v>298</v>
      </c>
      <c r="D176" s="50">
        <v>40581</v>
      </c>
      <c r="E176" s="39" t="s">
        <v>44</v>
      </c>
      <c r="F176" s="39" t="s">
        <v>45</v>
      </c>
      <c r="G176" s="37">
        <v>6</v>
      </c>
      <c r="H176" s="37">
        <v>6</v>
      </c>
      <c r="I176" s="40">
        <v>122</v>
      </c>
      <c r="J176" s="37">
        <v>2</v>
      </c>
      <c r="K176" s="37">
        <v>0</v>
      </c>
      <c r="L176" s="37">
        <v>2</v>
      </c>
      <c r="M176" s="40">
        <v>88</v>
      </c>
      <c r="N176" s="40">
        <v>0</v>
      </c>
      <c r="O176" s="41">
        <v>88</v>
      </c>
      <c r="P176" s="42">
        <v>3044800</v>
      </c>
      <c r="Q176" s="42">
        <v>821184.7</v>
      </c>
      <c r="R176" s="42">
        <v>1985465.78</v>
      </c>
      <c r="S176" s="42">
        <v>238149.52</v>
      </c>
      <c r="T176" s="43">
        <v>0</v>
      </c>
      <c r="U176" s="66"/>
      <c r="V176" s="54"/>
      <c r="W176" s="54"/>
    </row>
    <row r="177" spans="1:23" ht="15">
      <c r="A177" s="67">
        <v>151</v>
      </c>
      <c r="B177" s="65" t="s">
        <v>299</v>
      </c>
      <c r="C177" s="39" t="s">
        <v>300</v>
      </c>
      <c r="D177" s="50">
        <v>40581</v>
      </c>
      <c r="E177" s="39" t="s">
        <v>44</v>
      </c>
      <c r="F177" s="39" t="s">
        <v>45</v>
      </c>
      <c r="G177" s="37">
        <v>1</v>
      </c>
      <c r="H177" s="37">
        <v>1</v>
      </c>
      <c r="I177" s="40">
        <v>122</v>
      </c>
      <c r="J177" s="37">
        <v>1</v>
      </c>
      <c r="K177" s="37">
        <v>0</v>
      </c>
      <c r="L177" s="37">
        <v>1</v>
      </c>
      <c r="M177" s="40">
        <v>44</v>
      </c>
      <c r="N177" s="40">
        <v>0</v>
      </c>
      <c r="O177" s="41">
        <v>44</v>
      </c>
      <c r="P177" s="42">
        <v>1522400</v>
      </c>
      <c r="Q177" s="42">
        <v>410592.35</v>
      </c>
      <c r="R177" s="42">
        <v>992732.89</v>
      </c>
      <c r="S177" s="42">
        <v>119074.76</v>
      </c>
      <c r="T177" s="43">
        <v>0</v>
      </c>
      <c r="U177" s="66"/>
      <c r="V177" s="54"/>
      <c r="W177" s="54"/>
    </row>
    <row r="178" spans="1:23" ht="15">
      <c r="A178" s="67">
        <v>152</v>
      </c>
      <c r="B178" s="65" t="s">
        <v>301</v>
      </c>
      <c r="C178" s="39" t="s">
        <v>302</v>
      </c>
      <c r="D178" s="50">
        <v>40581</v>
      </c>
      <c r="E178" s="39" t="s">
        <v>44</v>
      </c>
      <c r="F178" s="39" t="s">
        <v>45</v>
      </c>
      <c r="G178" s="37">
        <v>3</v>
      </c>
      <c r="H178" s="37">
        <v>3</v>
      </c>
      <c r="I178" s="40">
        <v>122</v>
      </c>
      <c r="J178" s="37">
        <v>1</v>
      </c>
      <c r="K178" s="37">
        <v>0</v>
      </c>
      <c r="L178" s="37">
        <v>1</v>
      </c>
      <c r="M178" s="40">
        <v>44</v>
      </c>
      <c r="N178" s="40">
        <v>0</v>
      </c>
      <c r="O178" s="41">
        <v>44</v>
      </c>
      <c r="P178" s="42">
        <v>1522400</v>
      </c>
      <c r="Q178" s="42">
        <v>410592.35</v>
      </c>
      <c r="R178" s="42">
        <v>992732.89</v>
      </c>
      <c r="S178" s="42">
        <v>119074.76</v>
      </c>
      <c r="T178" s="43">
        <v>0</v>
      </c>
      <c r="U178" s="66"/>
      <c r="V178" s="54"/>
      <c r="W178" s="54"/>
    </row>
    <row r="179" spans="1:23" ht="15">
      <c r="A179" s="67">
        <v>153</v>
      </c>
      <c r="B179" s="65" t="s">
        <v>303</v>
      </c>
      <c r="C179" s="39" t="s">
        <v>304</v>
      </c>
      <c r="D179" s="50">
        <v>40581</v>
      </c>
      <c r="E179" s="39" t="s">
        <v>44</v>
      </c>
      <c r="F179" s="39" t="s">
        <v>45</v>
      </c>
      <c r="G179" s="37">
        <v>2</v>
      </c>
      <c r="H179" s="37">
        <v>2</v>
      </c>
      <c r="I179" s="40">
        <v>189.1</v>
      </c>
      <c r="J179" s="37">
        <v>1</v>
      </c>
      <c r="K179" s="37">
        <v>0</v>
      </c>
      <c r="L179" s="37">
        <v>1</v>
      </c>
      <c r="M179" s="40">
        <v>82</v>
      </c>
      <c r="N179" s="40">
        <v>0</v>
      </c>
      <c r="O179" s="41">
        <v>82</v>
      </c>
      <c r="P179" s="42">
        <v>2837200</v>
      </c>
      <c r="Q179" s="42">
        <v>765194.84</v>
      </c>
      <c r="R179" s="42">
        <v>1850093.11</v>
      </c>
      <c r="S179" s="42">
        <v>221912.05</v>
      </c>
      <c r="T179" s="43">
        <v>0</v>
      </c>
      <c r="U179" s="66"/>
      <c r="V179" s="54"/>
      <c r="W179" s="54"/>
    </row>
    <row r="180" spans="1:23" ht="15">
      <c r="A180" s="67">
        <v>154</v>
      </c>
      <c r="B180" s="65" t="s">
        <v>305</v>
      </c>
      <c r="C180" s="39" t="s">
        <v>306</v>
      </c>
      <c r="D180" s="50">
        <v>40581</v>
      </c>
      <c r="E180" s="39" t="s">
        <v>44</v>
      </c>
      <c r="F180" s="39" t="s">
        <v>45</v>
      </c>
      <c r="G180" s="37">
        <v>1</v>
      </c>
      <c r="H180" s="37">
        <v>1</v>
      </c>
      <c r="I180" s="40">
        <v>332.2</v>
      </c>
      <c r="J180" s="37">
        <v>1</v>
      </c>
      <c r="K180" s="37">
        <v>0</v>
      </c>
      <c r="L180" s="37">
        <v>1</v>
      </c>
      <c r="M180" s="40">
        <v>32</v>
      </c>
      <c r="N180" s="40">
        <v>0</v>
      </c>
      <c r="O180" s="41">
        <v>32</v>
      </c>
      <c r="P180" s="42">
        <v>1107200</v>
      </c>
      <c r="Q180" s="42">
        <v>298612.62</v>
      </c>
      <c r="R180" s="42">
        <v>721987.56</v>
      </c>
      <c r="S180" s="42">
        <v>86599.82</v>
      </c>
      <c r="T180" s="43">
        <v>0</v>
      </c>
      <c r="U180" s="66"/>
      <c r="V180" s="54"/>
      <c r="W180" s="54"/>
    </row>
    <row r="181" spans="1:23" ht="15">
      <c r="A181" s="67">
        <v>155</v>
      </c>
      <c r="B181" s="65" t="s">
        <v>307</v>
      </c>
      <c r="C181" s="39" t="s">
        <v>308</v>
      </c>
      <c r="D181" s="50">
        <v>40581</v>
      </c>
      <c r="E181" s="39" t="s">
        <v>44</v>
      </c>
      <c r="F181" s="39" t="s">
        <v>45</v>
      </c>
      <c r="G181" s="37">
        <v>3</v>
      </c>
      <c r="H181" s="37">
        <v>3</v>
      </c>
      <c r="I181" s="40">
        <v>121.74</v>
      </c>
      <c r="J181" s="37">
        <v>2</v>
      </c>
      <c r="K181" s="37">
        <v>0</v>
      </c>
      <c r="L181" s="37">
        <v>2</v>
      </c>
      <c r="M181" s="40">
        <v>88.2</v>
      </c>
      <c r="N181" s="40">
        <v>0</v>
      </c>
      <c r="O181" s="41">
        <v>88.2</v>
      </c>
      <c r="P181" s="42">
        <v>3051720</v>
      </c>
      <c r="Q181" s="42">
        <v>823051.03</v>
      </c>
      <c r="R181" s="42">
        <v>1989978.2</v>
      </c>
      <c r="S181" s="42">
        <v>238690.77</v>
      </c>
      <c r="T181" s="43">
        <v>0</v>
      </c>
      <c r="U181" s="66"/>
      <c r="V181" s="54"/>
      <c r="W181" s="54"/>
    </row>
    <row r="182" spans="1:23" ht="15">
      <c r="A182" s="67">
        <v>156</v>
      </c>
      <c r="B182" s="65" t="s">
        <v>309</v>
      </c>
      <c r="C182" s="39" t="s">
        <v>310</v>
      </c>
      <c r="D182" s="50">
        <v>40581</v>
      </c>
      <c r="E182" s="39" t="s">
        <v>44</v>
      </c>
      <c r="F182" s="39" t="s">
        <v>45</v>
      </c>
      <c r="G182" s="37">
        <v>7</v>
      </c>
      <c r="H182" s="37">
        <v>7</v>
      </c>
      <c r="I182" s="40">
        <v>122</v>
      </c>
      <c r="J182" s="37">
        <v>2</v>
      </c>
      <c r="K182" s="37">
        <v>0</v>
      </c>
      <c r="L182" s="37">
        <v>2</v>
      </c>
      <c r="M182" s="40">
        <v>88</v>
      </c>
      <c r="N182" s="40">
        <v>0</v>
      </c>
      <c r="O182" s="41">
        <v>88</v>
      </c>
      <c r="P182" s="42">
        <v>3044800</v>
      </c>
      <c r="Q182" s="42">
        <v>821184.7</v>
      </c>
      <c r="R182" s="42">
        <v>1985465.78</v>
      </c>
      <c r="S182" s="42">
        <v>238149.52</v>
      </c>
      <c r="T182" s="43">
        <v>0</v>
      </c>
      <c r="U182" s="66"/>
      <c r="V182" s="54"/>
      <c r="W182" s="54"/>
    </row>
    <row r="183" spans="1:23" ht="15">
      <c r="A183" s="67">
        <v>157</v>
      </c>
      <c r="B183" s="65" t="s">
        <v>311</v>
      </c>
      <c r="C183" s="39" t="s">
        <v>312</v>
      </c>
      <c r="D183" s="50">
        <v>40581</v>
      </c>
      <c r="E183" s="39" t="s">
        <v>44</v>
      </c>
      <c r="F183" s="39" t="s">
        <v>45</v>
      </c>
      <c r="G183" s="37">
        <v>5</v>
      </c>
      <c r="H183" s="37">
        <v>5</v>
      </c>
      <c r="I183" s="40">
        <v>180.3</v>
      </c>
      <c r="J183" s="37">
        <v>2</v>
      </c>
      <c r="K183" s="37">
        <v>0</v>
      </c>
      <c r="L183" s="37">
        <v>2</v>
      </c>
      <c r="M183" s="40">
        <v>82</v>
      </c>
      <c r="N183" s="40">
        <v>0</v>
      </c>
      <c r="O183" s="41">
        <v>82</v>
      </c>
      <c r="P183" s="42">
        <v>2837200</v>
      </c>
      <c r="Q183" s="42">
        <v>765194.84</v>
      </c>
      <c r="R183" s="42">
        <v>1850093.11</v>
      </c>
      <c r="S183" s="42">
        <v>221912.05</v>
      </c>
      <c r="T183" s="43">
        <v>0</v>
      </c>
      <c r="U183" s="66"/>
      <c r="V183" s="54"/>
      <c r="W183" s="54"/>
    </row>
    <row r="184" spans="1:23" ht="15">
      <c r="A184" s="67">
        <v>158</v>
      </c>
      <c r="B184" s="65" t="s">
        <v>313</v>
      </c>
      <c r="C184" s="39" t="s">
        <v>314</v>
      </c>
      <c r="D184" s="50">
        <v>40581</v>
      </c>
      <c r="E184" s="39" t="s">
        <v>44</v>
      </c>
      <c r="F184" s="39" t="s">
        <v>45</v>
      </c>
      <c r="G184" s="37">
        <v>4</v>
      </c>
      <c r="H184" s="37">
        <v>4</v>
      </c>
      <c r="I184" s="40">
        <v>130.9</v>
      </c>
      <c r="J184" s="37">
        <v>2</v>
      </c>
      <c r="K184" s="37">
        <v>0</v>
      </c>
      <c r="L184" s="37">
        <v>2</v>
      </c>
      <c r="M184" s="40">
        <v>82</v>
      </c>
      <c r="N184" s="40">
        <v>0</v>
      </c>
      <c r="O184" s="41">
        <v>82</v>
      </c>
      <c r="P184" s="42">
        <v>2837200</v>
      </c>
      <c r="Q184" s="42">
        <v>765194.84</v>
      </c>
      <c r="R184" s="42">
        <v>1850093.11</v>
      </c>
      <c r="S184" s="42">
        <v>221912.05</v>
      </c>
      <c r="T184" s="43">
        <v>0</v>
      </c>
      <c r="U184" s="66"/>
      <c r="V184" s="54"/>
      <c r="W184" s="54"/>
    </row>
    <row r="185" spans="1:23" ht="15">
      <c r="A185" s="67">
        <v>159</v>
      </c>
      <c r="B185" s="65" t="s">
        <v>315</v>
      </c>
      <c r="C185" s="39" t="s">
        <v>316</v>
      </c>
      <c r="D185" s="50">
        <v>40581</v>
      </c>
      <c r="E185" s="39" t="s">
        <v>44</v>
      </c>
      <c r="F185" s="39" t="s">
        <v>45</v>
      </c>
      <c r="G185" s="37">
        <v>3</v>
      </c>
      <c r="H185" s="37">
        <v>3</v>
      </c>
      <c r="I185" s="40">
        <v>130.9</v>
      </c>
      <c r="J185" s="37">
        <v>1</v>
      </c>
      <c r="K185" s="37">
        <v>0</v>
      </c>
      <c r="L185" s="37">
        <v>1</v>
      </c>
      <c r="M185" s="40">
        <v>41</v>
      </c>
      <c r="N185" s="40">
        <v>0</v>
      </c>
      <c r="O185" s="41">
        <v>41</v>
      </c>
      <c r="P185" s="42">
        <v>1418600</v>
      </c>
      <c r="Q185" s="42">
        <v>382597.42</v>
      </c>
      <c r="R185" s="42">
        <v>925046.56</v>
      </c>
      <c r="S185" s="42">
        <v>110956.02</v>
      </c>
      <c r="T185" s="43">
        <v>0</v>
      </c>
      <c r="U185" s="66"/>
      <c r="V185" s="54"/>
      <c r="W185" s="54"/>
    </row>
    <row r="186" spans="1:23" ht="15">
      <c r="A186" s="67">
        <v>160</v>
      </c>
      <c r="B186" s="65" t="s">
        <v>317</v>
      </c>
      <c r="C186" s="39" t="s">
        <v>318</v>
      </c>
      <c r="D186" s="50">
        <v>40581</v>
      </c>
      <c r="E186" s="39" t="s">
        <v>44</v>
      </c>
      <c r="F186" s="39" t="s">
        <v>45</v>
      </c>
      <c r="G186" s="37">
        <v>4</v>
      </c>
      <c r="H186" s="37">
        <v>4</v>
      </c>
      <c r="I186" s="40">
        <v>130.9</v>
      </c>
      <c r="J186" s="37">
        <v>1</v>
      </c>
      <c r="K186" s="37">
        <v>0</v>
      </c>
      <c r="L186" s="37">
        <v>1</v>
      </c>
      <c r="M186" s="40">
        <v>41</v>
      </c>
      <c r="N186" s="40">
        <v>0</v>
      </c>
      <c r="O186" s="41">
        <v>41</v>
      </c>
      <c r="P186" s="42">
        <v>1418600</v>
      </c>
      <c r="Q186" s="42">
        <v>382597.42</v>
      </c>
      <c r="R186" s="42">
        <v>925046.56</v>
      </c>
      <c r="S186" s="42">
        <v>110956.02</v>
      </c>
      <c r="T186" s="43">
        <v>0</v>
      </c>
      <c r="U186" s="66"/>
      <c r="V186" s="54"/>
      <c r="W186" s="54"/>
    </row>
    <row r="187" spans="1:23" ht="15">
      <c r="A187" s="53">
        <v>161</v>
      </c>
      <c r="B187" s="65" t="s">
        <v>319</v>
      </c>
      <c r="C187" s="39" t="s">
        <v>320</v>
      </c>
      <c r="D187" s="50">
        <v>40581</v>
      </c>
      <c r="E187" s="39" t="s">
        <v>44</v>
      </c>
      <c r="F187" s="39" t="s">
        <v>45</v>
      </c>
      <c r="G187" s="37">
        <v>4</v>
      </c>
      <c r="H187" s="37">
        <v>4</v>
      </c>
      <c r="I187" s="40">
        <v>130.9</v>
      </c>
      <c r="J187" s="37">
        <v>1</v>
      </c>
      <c r="K187" s="37">
        <v>0</v>
      </c>
      <c r="L187" s="37">
        <v>1</v>
      </c>
      <c r="M187" s="40">
        <v>41</v>
      </c>
      <c r="N187" s="40">
        <v>0</v>
      </c>
      <c r="O187" s="41">
        <v>41</v>
      </c>
      <c r="P187" s="42">
        <v>1418600</v>
      </c>
      <c r="Q187" s="42">
        <v>382597.42</v>
      </c>
      <c r="R187" s="42">
        <v>925046.56</v>
      </c>
      <c r="S187" s="42">
        <v>110956.02</v>
      </c>
      <c r="T187" s="43">
        <v>0</v>
      </c>
      <c r="U187" s="66"/>
      <c r="V187" s="54"/>
      <c r="W187" s="54"/>
    </row>
    <row r="188" spans="1:23" ht="15">
      <c r="A188" s="53">
        <v>162</v>
      </c>
      <c r="B188" s="65" t="s">
        <v>321</v>
      </c>
      <c r="C188" s="39" t="s">
        <v>322</v>
      </c>
      <c r="D188" s="50">
        <v>40581</v>
      </c>
      <c r="E188" s="39" t="s">
        <v>44</v>
      </c>
      <c r="F188" s="39" t="s">
        <v>45</v>
      </c>
      <c r="G188" s="37">
        <v>1</v>
      </c>
      <c r="H188" s="37">
        <v>1</v>
      </c>
      <c r="I188" s="40">
        <v>130.9</v>
      </c>
      <c r="J188" s="37">
        <v>1</v>
      </c>
      <c r="K188" s="37">
        <v>0</v>
      </c>
      <c r="L188" s="37">
        <v>1</v>
      </c>
      <c r="M188" s="40">
        <v>41</v>
      </c>
      <c r="N188" s="40">
        <v>0</v>
      </c>
      <c r="O188" s="41">
        <v>41</v>
      </c>
      <c r="P188" s="42">
        <v>1418600</v>
      </c>
      <c r="Q188" s="42">
        <v>382597.42</v>
      </c>
      <c r="R188" s="42">
        <v>925046.56</v>
      </c>
      <c r="S188" s="42">
        <v>110956.02</v>
      </c>
      <c r="T188" s="43">
        <v>0</v>
      </c>
      <c r="U188" s="66"/>
      <c r="V188" s="54"/>
      <c r="W188" s="54"/>
    </row>
    <row r="189" spans="1:23" ht="15">
      <c r="A189" s="53">
        <v>163</v>
      </c>
      <c r="B189" s="65" t="s">
        <v>323</v>
      </c>
      <c r="C189" s="39" t="s">
        <v>324</v>
      </c>
      <c r="D189" s="50">
        <v>40581</v>
      </c>
      <c r="E189" s="39" t="s">
        <v>44</v>
      </c>
      <c r="F189" s="39" t="s">
        <v>45</v>
      </c>
      <c r="G189" s="37">
        <v>1</v>
      </c>
      <c r="H189" s="37">
        <v>1</v>
      </c>
      <c r="I189" s="40">
        <v>130.9</v>
      </c>
      <c r="J189" s="37">
        <v>1</v>
      </c>
      <c r="K189" s="37">
        <v>0</v>
      </c>
      <c r="L189" s="37">
        <v>1</v>
      </c>
      <c r="M189" s="40">
        <v>41</v>
      </c>
      <c r="N189" s="40">
        <v>0</v>
      </c>
      <c r="O189" s="41">
        <v>41</v>
      </c>
      <c r="P189" s="51">
        <v>1418600</v>
      </c>
      <c r="Q189" s="51">
        <v>382597.42</v>
      </c>
      <c r="R189" s="51">
        <v>925046.56</v>
      </c>
      <c r="S189" s="51">
        <v>110956.02</v>
      </c>
      <c r="T189" s="43">
        <v>0</v>
      </c>
      <c r="U189" s="66"/>
      <c r="V189" s="54"/>
      <c r="W189" s="54"/>
    </row>
    <row r="190" spans="1:23" s="29" customFormat="1" ht="17.25" customHeight="1">
      <c r="A190" s="62" t="s">
        <v>325</v>
      </c>
      <c r="B190" s="62"/>
      <c r="C190" s="31" t="s">
        <v>38</v>
      </c>
      <c r="D190" s="31" t="s">
        <v>38</v>
      </c>
      <c r="E190" s="31" t="s">
        <v>38</v>
      </c>
      <c r="F190" s="31" t="s">
        <v>38</v>
      </c>
      <c r="G190" s="26">
        <f>SUM(G191:G201)</f>
        <v>39</v>
      </c>
      <c r="H190" s="26">
        <f>SUM(H191:H201)</f>
        <v>39</v>
      </c>
      <c r="I190" s="27">
        <f>SUM(I191:I201)</f>
        <v>1478</v>
      </c>
      <c r="J190" s="26">
        <f>SUM(J191:J201)</f>
        <v>26</v>
      </c>
      <c r="K190" s="26">
        <f>SUM(K191:K201)</f>
        <v>3</v>
      </c>
      <c r="L190" s="26">
        <f>SUM(L191:L201)</f>
        <v>23</v>
      </c>
      <c r="M190" s="27">
        <f>SUM(M191:M201)</f>
        <v>1170.8999999999999</v>
      </c>
      <c r="N190" s="27">
        <f>SUM(N191:N201)</f>
        <v>166.6</v>
      </c>
      <c r="O190" s="32">
        <f>SUM(O191:O201)</f>
        <v>1004.3</v>
      </c>
      <c r="P190" s="33">
        <v>40513140</v>
      </c>
      <c r="Q190" s="33">
        <v>10926422.33</v>
      </c>
      <c r="R190" s="33">
        <v>26417975.95</v>
      </c>
      <c r="S190" s="33">
        <v>3168741.72</v>
      </c>
      <c r="T190" s="28">
        <v>0</v>
      </c>
      <c r="V190" s="6"/>
      <c r="W190" s="6"/>
    </row>
    <row r="191" spans="1:23" ht="15">
      <c r="A191" s="67">
        <v>164</v>
      </c>
      <c r="B191" s="47" t="s">
        <v>326</v>
      </c>
      <c r="C191" s="39">
        <v>30</v>
      </c>
      <c r="D191" s="50">
        <v>38873</v>
      </c>
      <c r="E191" s="39" t="s">
        <v>44</v>
      </c>
      <c r="F191" s="39" t="s">
        <v>45</v>
      </c>
      <c r="G191" s="37">
        <v>7</v>
      </c>
      <c r="H191" s="37">
        <v>7</v>
      </c>
      <c r="I191" s="40">
        <v>108</v>
      </c>
      <c r="J191" s="37">
        <f>K191+L191</f>
        <v>2</v>
      </c>
      <c r="K191" s="37">
        <v>0</v>
      </c>
      <c r="L191" s="37">
        <v>2</v>
      </c>
      <c r="M191" s="40">
        <v>108</v>
      </c>
      <c r="N191" s="40">
        <v>0</v>
      </c>
      <c r="O191" s="41">
        <v>108</v>
      </c>
      <c r="P191" s="42">
        <v>3736800</v>
      </c>
      <c r="Q191" s="42">
        <v>1007817.59</v>
      </c>
      <c r="R191" s="42">
        <v>2436708</v>
      </c>
      <c r="S191" s="42">
        <v>292274.41</v>
      </c>
      <c r="T191" s="43">
        <v>0</v>
      </c>
      <c r="V191" s="54"/>
      <c r="W191" s="54"/>
    </row>
    <row r="192" spans="1:23" ht="15">
      <c r="A192" s="67">
        <v>165</v>
      </c>
      <c r="B192" s="47" t="s">
        <v>327</v>
      </c>
      <c r="C192" s="39">
        <v>29</v>
      </c>
      <c r="D192" s="50">
        <v>38873</v>
      </c>
      <c r="E192" s="39" t="s">
        <v>44</v>
      </c>
      <c r="F192" s="39" t="s">
        <v>45</v>
      </c>
      <c r="G192" s="37">
        <v>2</v>
      </c>
      <c r="H192" s="37">
        <v>2</v>
      </c>
      <c r="I192" s="40">
        <v>106.2</v>
      </c>
      <c r="J192" s="37">
        <f>K192+L192</f>
        <v>2</v>
      </c>
      <c r="K192" s="37">
        <v>0</v>
      </c>
      <c r="L192" s="37">
        <v>2</v>
      </c>
      <c r="M192" s="40">
        <v>106.2</v>
      </c>
      <c r="N192" s="40">
        <v>0</v>
      </c>
      <c r="O192" s="41">
        <v>106.2</v>
      </c>
      <c r="P192" s="42">
        <v>3674520</v>
      </c>
      <c r="Q192" s="42">
        <v>991020.63</v>
      </c>
      <c r="R192" s="42">
        <v>2396096.2</v>
      </c>
      <c r="S192" s="42">
        <v>287403.17</v>
      </c>
      <c r="T192" s="43">
        <v>0</v>
      </c>
      <c r="V192" s="54"/>
      <c r="W192" s="54"/>
    </row>
    <row r="193" spans="1:23" ht="15">
      <c r="A193" s="67">
        <v>166</v>
      </c>
      <c r="B193" s="47" t="s">
        <v>328</v>
      </c>
      <c r="C193" s="39">
        <v>51</v>
      </c>
      <c r="D193" s="50">
        <v>38993</v>
      </c>
      <c r="E193" s="39" t="s">
        <v>44</v>
      </c>
      <c r="F193" s="39" t="s">
        <v>45</v>
      </c>
      <c r="G193" s="37">
        <v>5</v>
      </c>
      <c r="H193" s="37">
        <v>5</v>
      </c>
      <c r="I193" s="40">
        <v>151.2</v>
      </c>
      <c r="J193" s="37">
        <f>K193+L193</f>
        <v>2</v>
      </c>
      <c r="K193" s="37">
        <v>1</v>
      </c>
      <c r="L193" s="37">
        <v>1</v>
      </c>
      <c r="M193" s="40">
        <v>151.2</v>
      </c>
      <c r="N193" s="40">
        <v>75.5</v>
      </c>
      <c r="O193" s="41">
        <v>75.7</v>
      </c>
      <c r="P193" s="42">
        <v>5231520</v>
      </c>
      <c r="Q193" s="42">
        <v>1410944.62</v>
      </c>
      <c r="R193" s="42">
        <v>3411391.21</v>
      </c>
      <c r="S193" s="42">
        <v>409184.17</v>
      </c>
      <c r="T193" s="43">
        <v>0</v>
      </c>
      <c r="V193" s="54"/>
      <c r="W193" s="54"/>
    </row>
    <row r="194" spans="1:23" ht="15">
      <c r="A194" s="67">
        <v>167</v>
      </c>
      <c r="B194" s="47" t="s">
        <v>329</v>
      </c>
      <c r="C194" s="39">
        <v>33</v>
      </c>
      <c r="D194" s="50">
        <v>38880</v>
      </c>
      <c r="E194" s="39" t="s">
        <v>44</v>
      </c>
      <c r="F194" s="39" t="s">
        <v>45</v>
      </c>
      <c r="G194" s="37">
        <v>4</v>
      </c>
      <c r="H194" s="37">
        <v>4</v>
      </c>
      <c r="I194" s="40">
        <v>50.2</v>
      </c>
      <c r="J194" s="37">
        <f>K194+L194</f>
        <v>2</v>
      </c>
      <c r="K194" s="37">
        <v>0</v>
      </c>
      <c r="L194" s="37">
        <v>2</v>
      </c>
      <c r="M194" s="40">
        <v>50.2</v>
      </c>
      <c r="N194" s="40">
        <v>0</v>
      </c>
      <c r="O194" s="41">
        <v>50.2</v>
      </c>
      <c r="P194" s="42">
        <v>1736920</v>
      </c>
      <c r="Q194" s="42">
        <v>468448.54</v>
      </c>
      <c r="R194" s="42">
        <v>1132617.98</v>
      </c>
      <c r="S194" s="42">
        <v>135853.48</v>
      </c>
      <c r="T194" s="43">
        <v>0</v>
      </c>
      <c r="V194" s="54"/>
      <c r="W194" s="54"/>
    </row>
    <row r="195" spans="1:23" ht="15">
      <c r="A195" s="67">
        <v>168</v>
      </c>
      <c r="B195" s="47" t="s">
        <v>330</v>
      </c>
      <c r="C195" s="39">
        <v>38</v>
      </c>
      <c r="D195" s="50">
        <v>38903</v>
      </c>
      <c r="E195" s="39" t="s">
        <v>44</v>
      </c>
      <c r="F195" s="39" t="s">
        <v>45</v>
      </c>
      <c r="G195" s="37">
        <v>3</v>
      </c>
      <c r="H195" s="37">
        <v>3</v>
      </c>
      <c r="I195" s="40">
        <v>126.4</v>
      </c>
      <c r="J195" s="37">
        <v>3</v>
      </c>
      <c r="K195" s="37">
        <v>0</v>
      </c>
      <c r="L195" s="37">
        <v>3</v>
      </c>
      <c r="M195" s="40">
        <v>126.4</v>
      </c>
      <c r="N195" s="40">
        <v>0</v>
      </c>
      <c r="O195" s="41">
        <v>126.4</v>
      </c>
      <c r="P195" s="42">
        <v>4373440</v>
      </c>
      <c r="Q195" s="42">
        <v>1179519.84</v>
      </c>
      <c r="R195" s="42">
        <v>2851850.85</v>
      </c>
      <c r="S195" s="42">
        <v>342069.31</v>
      </c>
      <c r="T195" s="43">
        <v>0</v>
      </c>
      <c r="V195" s="54"/>
      <c r="W195" s="54"/>
    </row>
    <row r="196" spans="1:23" ht="15">
      <c r="A196" s="67">
        <v>169</v>
      </c>
      <c r="B196" s="47" t="s">
        <v>331</v>
      </c>
      <c r="C196" s="39">
        <v>37</v>
      </c>
      <c r="D196" s="50">
        <v>38903</v>
      </c>
      <c r="E196" s="39" t="s">
        <v>44</v>
      </c>
      <c r="F196" s="39" t="s">
        <v>45</v>
      </c>
      <c r="G196" s="37">
        <v>6</v>
      </c>
      <c r="H196" s="37">
        <v>6</v>
      </c>
      <c r="I196" s="40">
        <v>336</v>
      </c>
      <c r="J196" s="37">
        <v>6</v>
      </c>
      <c r="K196" s="37">
        <v>0</v>
      </c>
      <c r="L196" s="37">
        <v>6</v>
      </c>
      <c r="M196" s="40">
        <v>288</v>
      </c>
      <c r="N196" s="40">
        <v>0</v>
      </c>
      <c r="O196" s="41">
        <v>288</v>
      </c>
      <c r="P196" s="42">
        <v>9964800</v>
      </c>
      <c r="Q196" s="42">
        <v>2687513.56</v>
      </c>
      <c r="R196" s="42">
        <v>6497888.01</v>
      </c>
      <c r="S196" s="42">
        <v>779398.43</v>
      </c>
      <c r="T196" s="43">
        <v>0</v>
      </c>
      <c r="V196" s="54"/>
      <c r="W196" s="54"/>
    </row>
    <row r="197" spans="1:23" ht="15">
      <c r="A197" s="67">
        <v>170</v>
      </c>
      <c r="B197" s="47" t="s">
        <v>332</v>
      </c>
      <c r="C197" s="39">
        <v>77</v>
      </c>
      <c r="D197" s="50">
        <v>39042</v>
      </c>
      <c r="E197" s="39" t="s">
        <v>44</v>
      </c>
      <c r="F197" s="39" t="s">
        <v>45</v>
      </c>
      <c r="G197" s="37">
        <v>5</v>
      </c>
      <c r="H197" s="37">
        <v>5</v>
      </c>
      <c r="I197" s="40">
        <v>146.4</v>
      </c>
      <c r="J197" s="37">
        <f>K197+L197</f>
        <v>4</v>
      </c>
      <c r="K197" s="37">
        <v>1</v>
      </c>
      <c r="L197" s="37">
        <v>3</v>
      </c>
      <c r="M197" s="40">
        <v>146.4</v>
      </c>
      <c r="N197" s="40">
        <v>36.6</v>
      </c>
      <c r="O197" s="41">
        <v>109.8</v>
      </c>
      <c r="P197" s="42">
        <v>5065440</v>
      </c>
      <c r="Q197" s="42">
        <v>1366152.73</v>
      </c>
      <c r="R197" s="42">
        <v>3303093.07</v>
      </c>
      <c r="S197" s="42">
        <v>396194.2</v>
      </c>
      <c r="T197" s="43">
        <v>0</v>
      </c>
      <c r="V197" s="54"/>
      <c r="W197" s="54"/>
    </row>
    <row r="198" spans="1:23" ht="15">
      <c r="A198" s="67">
        <v>171</v>
      </c>
      <c r="B198" s="47" t="s">
        <v>333</v>
      </c>
      <c r="C198" s="39">
        <v>12</v>
      </c>
      <c r="D198" s="50">
        <v>38828</v>
      </c>
      <c r="E198" s="39" t="s">
        <v>44</v>
      </c>
      <c r="F198" s="39" t="s">
        <v>45</v>
      </c>
      <c r="G198" s="37">
        <v>1</v>
      </c>
      <c r="H198" s="37">
        <v>1</v>
      </c>
      <c r="I198" s="40">
        <v>100</v>
      </c>
      <c r="J198" s="37">
        <f>K198+L198</f>
        <v>1</v>
      </c>
      <c r="K198" s="37">
        <v>0</v>
      </c>
      <c r="L198" s="37">
        <v>1</v>
      </c>
      <c r="M198" s="40">
        <v>40</v>
      </c>
      <c r="N198" s="40">
        <v>0</v>
      </c>
      <c r="O198" s="41">
        <v>40</v>
      </c>
      <c r="P198" s="42">
        <v>1384000</v>
      </c>
      <c r="Q198" s="42">
        <v>373265.77</v>
      </c>
      <c r="R198" s="42">
        <v>902484.45</v>
      </c>
      <c r="S198" s="42">
        <v>108249.78</v>
      </c>
      <c r="T198" s="43">
        <v>0</v>
      </c>
      <c r="V198" s="54"/>
      <c r="W198" s="54"/>
    </row>
    <row r="199" spans="1:23" ht="15">
      <c r="A199" s="67">
        <v>172</v>
      </c>
      <c r="B199" s="47" t="s">
        <v>334</v>
      </c>
      <c r="C199" s="39">
        <v>31</v>
      </c>
      <c r="D199" s="50">
        <v>38876</v>
      </c>
      <c r="E199" s="39" t="s">
        <v>44</v>
      </c>
      <c r="F199" s="39" t="s">
        <v>45</v>
      </c>
      <c r="G199" s="37">
        <v>2</v>
      </c>
      <c r="H199" s="37">
        <v>2</v>
      </c>
      <c r="I199" s="40">
        <v>114</v>
      </c>
      <c r="J199" s="37">
        <f>K199+L199</f>
        <v>2</v>
      </c>
      <c r="K199" s="37">
        <v>0</v>
      </c>
      <c r="L199" s="37">
        <v>2</v>
      </c>
      <c r="M199" s="40">
        <v>56.3</v>
      </c>
      <c r="N199" s="40">
        <v>0</v>
      </c>
      <c r="O199" s="41">
        <v>56.3</v>
      </c>
      <c r="P199" s="42">
        <v>1947980</v>
      </c>
      <c r="Q199" s="42">
        <v>525371.58</v>
      </c>
      <c r="R199" s="42">
        <v>1270246.86</v>
      </c>
      <c r="S199" s="42">
        <v>152361.56</v>
      </c>
      <c r="T199" s="43">
        <v>0</v>
      </c>
      <c r="V199" s="54"/>
      <c r="W199" s="54"/>
    </row>
    <row r="200" spans="1:23" ht="15">
      <c r="A200" s="67">
        <v>173</v>
      </c>
      <c r="B200" s="47" t="s">
        <v>335</v>
      </c>
      <c r="C200" s="39">
        <v>54</v>
      </c>
      <c r="D200" s="50">
        <v>39004</v>
      </c>
      <c r="E200" s="39" t="s">
        <v>44</v>
      </c>
      <c r="F200" s="39" t="s">
        <v>45</v>
      </c>
      <c r="G200" s="37">
        <v>1</v>
      </c>
      <c r="H200" s="37">
        <v>1</v>
      </c>
      <c r="I200" s="40">
        <v>107.5</v>
      </c>
      <c r="J200" s="37">
        <f>K200+L200</f>
        <v>1</v>
      </c>
      <c r="K200" s="37">
        <v>1</v>
      </c>
      <c r="L200" s="37">
        <v>0</v>
      </c>
      <c r="M200" s="40">
        <v>54.5</v>
      </c>
      <c r="N200" s="40">
        <v>54.5</v>
      </c>
      <c r="O200" s="41">
        <v>0</v>
      </c>
      <c r="P200" s="42">
        <v>1885700</v>
      </c>
      <c r="Q200" s="42">
        <v>508574.62</v>
      </c>
      <c r="R200" s="42">
        <v>1229635.06</v>
      </c>
      <c r="S200" s="42">
        <v>147490.32</v>
      </c>
      <c r="T200" s="43">
        <v>0</v>
      </c>
      <c r="V200" s="54"/>
      <c r="W200" s="54"/>
    </row>
    <row r="201" spans="1:23" ht="15">
      <c r="A201" s="67">
        <v>174</v>
      </c>
      <c r="B201" s="47" t="s">
        <v>336</v>
      </c>
      <c r="C201" s="39">
        <v>32</v>
      </c>
      <c r="D201" s="50">
        <v>38876</v>
      </c>
      <c r="E201" s="39" t="s">
        <v>44</v>
      </c>
      <c r="F201" s="39" t="s">
        <v>45</v>
      </c>
      <c r="G201" s="37">
        <v>3</v>
      </c>
      <c r="H201" s="37">
        <v>3</v>
      </c>
      <c r="I201" s="40">
        <v>132.1</v>
      </c>
      <c r="J201" s="37">
        <f>K201+L201</f>
        <v>1</v>
      </c>
      <c r="K201" s="37">
        <v>0</v>
      </c>
      <c r="L201" s="37">
        <v>1</v>
      </c>
      <c r="M201" s="40">
        <v>43.7</v>
      </c>
      <c r="N201" s="40">
        <v>0</v>
      </c>
      <c r="O201" s="41">
        <v>43.7</v>
      </c>
      <c r="P201" s="42">
        <v>1512020</v>
      </c>
      <c r="Q201" s="42">
        <v>407792.85</v>
      </c>
      <c r="R201" s="42">
        <v>985964.26</v>
      </c>
      <c r="S201" s="42">
        <v>118262.89</v>
      </c>
      <c r="T201" s="43">
        <v>0</v>
      </c>
      <c r="V201" s="54"/>
      <c r="W201" s="54"/>
    </row>
    <row r="202" spans="1:23" s="29" customFormat="1" ht="21.75" customHeight="1">
      <c r="A202" s="62" t="s">
        <v>337</v>
      </c>
      <c r="B202" s="62"/>
      <c r="C202" s="31" t="s">
        <v>38</v>
      </c>
      <c r="D202" s="31" t="s">
        <v>38</v>
      </c>
      <c r="E202" s="31" t="s">
        <v>38</v>
      </c>
      <c r="F202" s="31" t="s">
        <v>38</v>
      </c>
      <c r="G202" s="26">
        <f>SUM(G203:G204)</f>
        <v>32</v>
      </c>
      <c r="H202" s="26">
        <f>SUM(H203:H204)</f>
        <v>32</v>
      </c>
      <c r="I202" s="27">
        <f>SUM(I203:I204)</f>
        <v>604.7</v>
      </c>
      <c r="J202" s="26">
        <f>SUM(J203:J204)</f>
        <v>16</v>
      </c>
      <c r="K202" s="26">
        <f>SUM(K203:K204)</f>
        <v>5</v>
      </c>
      <c r="L202" s="26">
        <f>SUM(L203:L204)</f>
        <v>11</v>
      </c>
      <c r="M202" s="27">
        <f>SUM(M203:M204)</f>
        <v>604.7</v>
      </c>
      <c r="N202" s="27">
        <f>SUM(N203:N204)</f>
        <v>280.7</v>
      </c>
      <c r="O202" s="27">
        <f>SUM(O203:O204)</f>
        <v>324</v>
      </c>
      <c r="P202" s="33">
        <f>M202*34600</f>
        <v>20922620</v>
      </c>
      <c r="Q202" s="33">
        <v>5642845.32</v>
      </c>
      <c r="R202" s="33">
        <v>13643308.61</v>
      </c>
      <c r="S202" s="33">
        <v>1636466.07</v>
      </c>
      <c r="T202" s="28">
        <v>0</v>
      </c>
      <c r="V202" s="6"/>
      <c r="W202" s="6"/>
    </row>
    <row r="203" spans="1:23" ht="15">
      <c r="A203" s="67">
        <v>175</v>
      </c>
      <c r="B203" s="47" t="s">
        <v>338</v>
      </c>
      <c r="C203" s="39">
        <v>73</v>
      </c>
      <c r="D203" s="50" t="s">
        <v>339</v>
      </c>
      <c r="E203" s="39" t="s">
        <v>44</v>
      </c>
      <c r="F203" s="39" t="s">
        <v>45</v>
      </c>
      <c r="G203" s="37">
        <v>24</v>
      </c>
      <c r="H203" s="37">
        <v>24</v>
      </c>
      <c r="I203" s="40">
        <v>520.7</v>
      </c>
      <c r="J203" s="37">
        <f>K203+L203</f>
        <v>12</v>
      </c>
      <c r="K203" s="37">
        <v>5</v>
      </c>
      <c r="L203" s="37">
        <v>7</v>
      </c>
      <c r="M203" s="40">
        <v>520.7</v>
      </c>
      <c r="N203" s="40">
        <v>280.7</v>
      </c>
      <c r="O203" s="40">
        <v>240</v>
      </c>
      <c r="P203" s="42">
        <f>M203*34600</f>
        <v>18016220</v>
      </c>
      <c r="Q203" s="42">
        <v>4858987.2</v>
      </c>
      <c r="R203" s="42">
        <v>11748091.27</v>
      </c>
      <c r="S203" s="42">
        <v>1409141.53</v>
      </c>
      <c r="T203" s="43">
        <v>0</v>
      </c>
      <c r="V203" s="54"/>
      <c r="W203" s="54"/>
    </row>
    <row r="204" spans="1:23" ht="15">
      <c r="A204" s="67">
        <v>176</v>
      </c>
      <c r="B204" s="47" t="s">
        <v>340</v>
      </c>
      <c r="C204" s="39">
        <v>8</v>
      </c>
      <c r="D204" s="50" t="s">
        <v>341</v>
      </c>
      <c r="E204" s="39" t="s">
        <v>44</v>
      </c>
      <c r="F204" s="39" t="s">
        <v>45</v>
      </c>
      <c r="G204" s="37">
        <v>8</v>
      </c>
      <c r="H204" s="37">
        <v>8</v>
      </c>
      <c r="I204" s="40">
        <v>84</v>
      </c>
      <c r="J204" s="37">
        <f>K204+L204</f>
        <v>4</v>
      </c>
      <c r="K204" s="37">
        <v>0</v>
      </c>
      <c r="L204" s="37">
        <v>4</v>
      </c>
      <c r="M204" s="40">
        <v>84</v>
      </c>
      <c r="N204" s="40">
        <v>0</v>
      </c>
      <c r="O204" s="40">
        <v>84</v>
      </c>
      <c r="P204" s="51">
        <f>M204*34600</f>
        <v>2906400</v>
      </c>
      <c r="Q204" s="51">
        <v>783858.12</v>
      </c>
      <c r="R204" s="51">
        <v>1895217.34</v>
      </c>
      <c r="S204" s="51">
        <v>227324.54</v>
      </c>
      <c r="T204" s="43">
        <v>0</v>
      </c>
      <c r="V204" s="54"/>
      <c r="W204" s="54"/>
    </row>
    <row r="205" spans="1:23" s="29" customFormat="1" ht="18.75" customHeight="1">
      <c r="A205" s="62" t="s">
        <v>342</v>
      </c>
      <c r="B205" s="62"/>
      <c r="C205" s="31" t="s">
        <v>38</v>
      </c>
      <c r="D205" s="31" t="s">
        <v>38</v>
      </c>
      <c r="E205" s="31" t="s">
        <v>38</v>
      </c>
      <c r="F205" s="31" t="s">
        <v>38</v>
      </c>
      <c r="G205" s="26">
        <f>SUM(G206:G212)</f>
        <v>135</v>
      </c>
      <c r="H205" s="26">
        <f>SUM(H206:H212)</f>
        <v>135</v>
      </c>
      <c r="I205" s="27">
        <f>SUM(I206:I212)</f>
        <v>1631.1</v>
      </c>
      <c r="J205" s="26">
        <f>SUM(J206:J212)</f>
        <v>45</v>
      </c>
      <c r="K205" s="26">
        <f>SUM(K206:K212)</f>
        <v>16</v>
      </c>
      <c r="L205" s="26">
        <f>SUM(L206:L212)</f>
        <v>29</v>
      </c>
      <c r="M205" s="27">
        <f>SUM(M206:M212)</f>
        <v>1518.9999999999998</v>
      </c>
      <c r="N205" s="27">
        <f>SUM(N206:N212)</f>
        <v>523.9</v>
      </c>
      <c r="O205" s="32">
        <f>SUM(O206:O212)</f>
        <v>995.0999999999999</v>
      </c>
      <c r="P205" s="33">
        <f>P206+P207+P208+P209+P210+P211+P212</f>
        <v>52557400</v>
      </c>
      <c r="Q205" s="33">
        <f>Q206+Q207+Q208+Q209+Q210+Q211+Q212</f>
        <v>18732342.81</v>
      </c>
      <c r="R205" s="33">
        <f>R206+R207+R208+R209+R210+R211+R212</f>
        <v>28392541.92</v>
      </c>
      <c r="S205" s="33">
        <f>S206+S207+S208+S209+S210+S211+S212</f>
        <v>5432515.2700000005</v>
      </c>
      <c r="T205" s="28">
        <v>0</v>
      </c>
      <c r="V205" s="6"/>
      <c r="W205" s="6"/>
    </row>
    <row r="206" spans="1:23" ht="15">
      <c r="A206" s="67">
        <v>177</v>
      </c>
      <c r="B206" s="68" t="s">
        <v>343</v>
      </c>
      <c r="C206" s="69">
        <v>8</v>
      </c>
      <c r="D206" s="50">
        <v>40309</v>
      </c>
      <c r="E206" s="39" t="s">
        <v>44</v>
      </c>
      <c r="F206" s="39" t="s">
        <v>45</v>
      </c>
      <c r="G206" s="37">
        <v>39</v>
      </c>
      <c r="H206" s="37">
        <v>39</v>
      </c>
      <c r="I206" s="40">
        <v>492</v>
      </c>
      <c r="J206" s="37">
        <f>K206+L206</f>
        <v>12</v>
      </c>
      <c r="K206" s="37">
        <v>7</v>
      </c>
      <c r="L206" s="37">
        <v>5</v>
      </c>
      <c r="M206" s="40">
        <f>N206+O206</f>
        <v>492</v>
      </c>
      <c r="N206" s="40">
        <v>315.8</v>
      </c>
      <c r="O206" s="41">
        <v>176.2</v>
      </c>
      <c r="P206" s="42">
        <v>17023200</v>
      </c>
      <c r="Q206" s="42">
        <v>6067355.28</v>
      </c>
      <c r="R206" s="42">
        <f>P206-Q206-S206</f>
        <v>9196267.69</v>
      </c>
      <c r="S206" s="42">
        <v>1759577.03</v>
      </c>
      <c r="T206" s="43">
        <v>0</v>
      </c>
      <c r="V206" s="70"/>
      <c r="W206" s="54"/>
    </row>
    <row r="207" spans="1:23" ht="15">
      <c r="A207" s="67">
        <v>178</v>
      </c>
      <c r="B207" s="68" t="s">
        <v>344</v>
      </c>
      <c r="C207" s="69">
        <v>3</v>
      </c>
      <c r="D207" s="50">
        <v>39889</v>
      </c>
      <c r="E207" s="39" t="s">
        <v>44</v>
      </c>
      <c r="F207" s="39" t="s">
        <v>45</v>
      </c>
      <c r="G207" s="37">
        <v>37</v>
      </c>
      <c r="H207" s="37">
        <v>37</v>
      </c>
      <c r="I207" s="40">
        <v>500.2</v>
      </c>
      <c r="J207" s="37">
        <f>K207+L207</f>
        <v>12</v>
      </c>
      <c r="K207" s="37">
        <v>6</v>
      </c>
      <c r="L207" s="37">
        <v>6</v>
      </c>
      <c r="M207" s="40">
        <f>N207+O207</f>
        <v>449.59999999999997</v>
      </c>
      <c r="N207" s="40">
        <v>148.7</v>
      </c>
      <c r="O207" s="41">
        <v>300.9</v>
      </c>
      <c r="P207" s="42">
        <v>15556160</v>
      </c>
      <c r="Q207" s="42">
        <v>5544477.5</v>
      </c>
      <c r="R207" s="42">
        <f>P207-Q207-S207</f>
        <v>8403743.81</v>
      </c>
      <c r="S207" s="42">
        <v>1607938.69</v>
      </c>
      <c r="T207" s="43">
        <v>0</v>
      </c>
      <c r="V207" s="70"/>
      <c r="W207" s="54"/>
    </row>
    <row r="208" spans="1:23" ht="15">
      <c r="A208" s="67">
        <v>179</v>
      </c>
      <c r="B208" s="68" t="s">
        <v>345</v>
      </c>
      <c r="C208" s="69">
        <v>134</v>
      </c>
      <c r="D208" s="50">
        <v>40796</v>
      </c>
      <c r="E208" s="39" t="s">
        <v>44</v>
      </c>
      <c r="F208" s="39" t="s">
        <v>45</v>
      </c>
      <c r="G208" s="37">
        <v>12</v>
      </c>
      <c r="H208" s="37">
        <v>12</v>
      </c>
      <c r="I208" s="40">
        <v>129.2</v>
      </c>
      <c r="J208" s="37">
        <f>K208+L208</f>
        <v>3</v>
      </c>
      <c r="K208" s="37">
        <v>0</v>
      </c>
      <c r="L208" s="37">
        <v>3</v>
      </c>
      <c r="M208" s="40">
        <f>N208+O208</f>
        <v>129.2</v>
      </c>
      <c r="N208" s="40">
        <v>0</v>
      </c>
      <c r="O208" s="41">
        <v>129.2</v>
      </c>
      <c r="P208" s="42">
        <v>4470320</v>
      </c>
      <c r="Q208" s="42">
        <v>1593297.36</v>
      </c>
      <c r="R208" s="42">
        <f>P208-Q208-S208</f>
        <v>2414954.8499999996</v>
      </c>
      <c r="S208" s="42">
        <v>462067.79</v>
      </c>
      <c r="T208" s="43">
        <v>0</v>
      </c>
      <c r="V208" s="70"/>
      <c r="W208" s="54"/>
    </row>
    <row r="209" spans="1:23" ht="15">
      <c r="A209" s="67">
        <v>180</v>
      </c>
      <c r="B209" s="68" t="s">
        <v>346</v>
      </c>
      <c r="C209" s="69">
        <v>144</v>
      </c>
      <c r="D209" s="50">
        <v>40864</v>
      </c>
      <c r="E209" s="39" t="s">
        <v>44</v>
      </c>
      <c r="F209" s="39" t="s">
        <v>45</v>
      </c>
      <c r="G209" s="37">
        <v>11</v>
      </c>
      <c r="H209" s="37">
        <v>11</v>
      </c>
      <c r="I209" s="40">
        <v>123.8</v>
      </c>
      <c r="J209" s="37">
        <f>K209+L209</f>
        <v>4</v>
      </c>
      <c r="K209" s="37">
        <v>0</v>
      </c>
      <c r="L209" s="37">
        <v>4</v>
      </c>
      <c r="M209" s="40">
        <f>N209+O209</f>
        <v>123.8</v>
      </c>
      <c r="N209" s="40">
        <v>0</v>
      </c>
      <c r="O209" s="41">
        <v>123.8</v>
      </c>
      <c r="P209" s="42">
        <v>4283480</v>
      </c>
      <c r="Q209" s="42">
        <v>1526704.44</v>
      </c>
      <c r="R209" s="42">
        <f>P209-Q209-S209</f>
        <v>2314020.2</v>
      </c>
      <c r="S209" s="42">
        <v>442755.36</v>
      </c>
      <c r="T209" s="43">
        <v>0</v>
      </c>
      <c r="V209" s="70"/>
      <c r="W209" s="54"/>
    </row>
    <row r="210" spans="1:23" ht="15">
      <c r="A210" s="67">
        <v>181</v>
      </c>
      <c r="B210" s="68" t="s">
        <v>347</v>
      </c>
      <c r="C210" s="69">
        <v>139</v>
      </c>
      <c r="D210" s="50">
        <v>40864</v>
      </c>
      <c r="E210" s="39" t="s">
        <v>44</v>
      </c>
      <c r="F210" s="39" t="s">
        <v>45</v>
      </c>
      <c r="G210" s="37">
        <v>6</v>
      </c>
      <c r="H210" s="37">
        <v>6</v>
      </c>
      <c r="I210" s="40">
        <v>113.1</v>
      </c>
      <c r="J210" s="37">
        <f>K210+L210</f>
        <v>4</v>
      </c>
      <c r="K210" s="37">
        <v>0</v>
      </c>
      <c r="L210" s="37">
        <v>4</v>
      </c>
      <c r="M210" s="40">
        <f>N210+O210</f>
        <v>102.8</v>
      </c>
      <c r="N210" s="40">
        <v>0</v>
      </c>
      <c r="O210" s="41">
        <v>102.8</v>
      </c>
      <c r="P210" s="42">
        <v>3556880</v>
      </c>
      <c r="Q210" s="42">
        <v>1267731.95</v>
      </c>
      <c r="R210" s="42">
        <f>P210-Q210-S210</f>
        <v>1921496.5899999999</v>
      </c>
      <c r="S210" s="42">
        <v>367651.46</v>
      </c>
      <c r="T210" s="43">
        <v>0</v>
      </c>
      <c r="V210" s="70"/>
      <c r="W210" s="54"/>
    </row>
    <row r="211" spans="1:23" ht="15">
      <c r="A211" s="67">
        <v>181</v>
      </c>
      <c r="B211" s="68" t="s">
        <v>348</v>
      </c>
      <c r="C211" s="69">
        <v>140</v>
      </c>
      <c r="D211" s="50">
        <v>40864</v>
      </c>
      <c r="E211" s="39" t="s">
        <v>44</v>
      </c>
      <c r="F211" s="39" t="s">
        <v>45</v>
      </c>
      <c r="G211" s="37">
        <v>13</v>
      </c>
      <c r="H211" s="37">
        <v>13</v>
      </c>
      <c r="I211" s="40">
        <v>118.8</v>
      </c>
      <c r="J211" s="37">
        <f>K211+L211</f>
        <v>6</v>
      </c>
      <c r="K211" s="37">
        <v>3</v>
      </c>
      <c r="L211" s="37">
        <v>3</v>
      </c>
      <c r="M211" s="40">
        <f>N211+O211</f>
        <v>118.8</v>
      </c>
      <c r="N211" s="40">
        <v>59.4</v>
      </c>
      <c r="O211" s="41">
        <v>59.4</v>
      </c>
      <c r="P211" s="42">
        <v>4110480</v>
      </c>
      <c r="Q211" s="42">
        <v>1465044.33</v>
      </c>
      <c r="R211" s="42">
        <f>P211-Q211-S211</f>
        <v>2220562.19</v>
      </c>
      <c r="S211" s="42">
        <v>424873.48</v>
      </c>
      <c r="T211" s="43">
        <v>0</v>
      </c>
      <c r="V211" s="70"/>
      <c r="W211" s="54"/>
    </row>
    <row r="212" spans="1:23" ht="15">
      <c r="A212" s="67">
        <v>183</v>
      </c>
      <c r="B212" s="68" t="s">
        <v>349</v>
      </c>
      <c r="C212" s="69">
        <v>20</v>
      </c>
      <c r="D212" s="50">
        <v>40416</v>
      </c>
      <c r="E212" s="39" t="s">
        <v>44</v>
      </c>
      <c r="F212" s="39" t="s">
        <v>45</v>
      </c>
      <c r="G212" s="37">
        <v>17</v>
      </c>
      <c r="H212" s="37">
        <v>17</v>
      </c>
      <c r="I212" s="40">
        <v>154</v>
      </c>
      <c r="J212" s="37">
        <f>K212+L212</f>
        <v>4</v>
      </c>
      <c r="K212" s="37">
        <v>0</v>
      </c>
      <c r="L212" s="37">
        <v>4</v>
      </c>
      <c r="M212" s="40">
        <f>N212+O212</f>
        <v>102.8</v>
      </c>
      <c r="N212" s="40">
        <v>0</v>
      </c>
      <c r="O212" s="41">
        <v>102.8</v>
      </c>
      <c r="P212" s="51">
        <v>3556880</v>
      </c>
      <c r="Q212" s="51">
        <v>1267731.95</v>
      </c>
      <c r="R212" s="42">
        <f>P212-Q212-S212</f>
        <v>1921496.5899999999</v>
      </c>
      <c r="S212" s="51">
        <v>367651.46</v>
      </c>
      <c r="T212" s="43">
        <v>0</v>
      </c>
      <c r="V212" s="70"/>
      <c r="W212" s="54"/>
    </row>
    <row r="213" spans="1:23" s="29" customFormat="1" ht="18" customHeight="1">
      <c r="A213" s="62" t="s">
        <v>350</v>
      </c>
      <c r="B213" s="62"/>
      <c r="C213" s="31" t="s">
        <v>38</v>
      </c>
      <c r="D213" s="31" t="s">
        <v>38</v>
      </c>
      <c r="E213" s="31" t="s">
        <v>38</v>
      </c>
      <c r="F213" s="31" t="s">
        <v>38</v>
      </c>
      <c r="G213" s="26">
        <f>SUM(G214:G227)</f>
        <v>140</v>
      </c>
      <c r="H213" s="26">
        <f>SUM(H214:H227)</f>
        <v>140</v>
      </c>
      <c r="I213" s="27">
        <f>SUM(I214:I227)</f>
        <v>4429.5</v>
      </c>
      <c r="J213" s="26">
        <f>SUM(J214:J227)</f>
        <v>71</v>
      </c>
      <c r="K213" s="26">
        <f>SUM(K214:K227)</f>
        <v>6</v>
      </c>
      <c r="L213" s="26">
        <f>SUM(L214:L227)</f>
        <v>65</v>
      </c>
      <c r="M213" s="27">
        <f>SUM(M214:M227)</f>
        <v>2962.02</v>
      </c>
      <c r="N213" s="27">
        <f>SUM(N214:N227)</f>
        <v>284.8</v>
      </c>
      <c r="O213" s="32">
        <f>SUM(O214:O227)</f>
        <v>2677.22</v>
      </c>
      <c r="P213" s="33">
        <f>SUM(P214:P227)</f>
        <v>102485892</v>
      </c>
      <c r="Q213" s="33">
        <f>SUM(Q214:Q227)</f>
        <v>27640517.109999996</v>
      </c>
      <c r="R213" s="33">
        <f>SUM(R214:R227)</f>
        <v>66829424.470000006</v>
      </c>
      <c r="S213" s="33">
        <f>SUM(S214:S227)</f>
        <v>8015950.42</v>
      </c>
      <c r="T213" s="28">
        <v>0</v>
      </c>
      <c r="V213" s="71"/>
      <c r="W213" s="6"/>
    </row>
    <row r="214" spans="1:23" ht="15">
      <c r="A214" s="67">
        <v>184</v>
      </c>
      <c r="B214" s="47" t="s">
        <v>351</v>
      </c>
      <c r="C214" s="39">
        <v>64</v>
      </c>
      <c r="D214" s="50">
        <v>39877</v>
      </c>
      <c r="E214" s="39" t="s">
        <v>44</v>
      </c>
      <c r="F214" s="39" t="s">
        <v>45</v>
      </c>
      <c r="G214" s="37">
        <v>20</v>
      </c>
      <c r="H214" s="37">
        <v>20</v>
      </c>
      <c r="I214" s="40">
        <v>512.4</v>
      </c>
      <c r="J214" s="37">
        <f>K214+L214</f>
        <v>7</v>
      </c>
      <c r="K214" s="37">
        <v>0</v>
      </c>
      <c r="L214" s="37">
        <v>7</v>
      </c>
      <c r="M214" s="40">
        <v>342.6</v>
      </c>
      <c r="N214" s="40">
        <v>0</v>
      </c>
      <c r="O214" s="41">
        <v>342.6</v>
      </c>
      <c r="P214" s="42">
        <f>SUM(Q214:S214)</f>
        <v>11853960</v>
      </c>
      <c r="Q214" s="42">
        <v>3197021.34</v>
      </c>
      <c r="R214" s="42">
        <v>7729779.28</v>
      </c>
      <c r="S214" s="42">
        <v>927159.38</v>
      </c>
      <c r="T214" s="43">
        <v>0</v>
      </c>
      <c r="V214" s="54"/>
      <c r="W214" s="54"/>
    </row>
    <row r="215" spans="1:23" ht="15">
      <c r="A215" s="67">
        <v>185</v>
      </c>
      <c r="B215" s="47" t="s">
        <v>352</v>
      </c>
      <c r="C215" s="39">
        <v>2</v>
      </c>
      <c r="D215" s="50">
        <v>39910</v>
      </c>
      <c r="E215" s="39" t="s">
        <v>44</v>
      </c>
      <c r="F215" s="39" t="s">
        <v>45</v>
      </c>
      <c r="G215" s="37">
        <v>5</v>
      </c>
      <c r="H215" s="37">
        <v>5</v>
      </c>
      <c r="I215" s="40">
        <v>82</v>
      </c>
      <c r="J215" s="37">
        <f>K215+L215</f>
        <v>2</v>
      </c>
      <c r="K215" s="37">
        <v>0</v>
      </c>
      <c r="L215" s="37">
        <v>2</v>
      </c>
      <c r="M215" s="40">
        <v>65.2</v>
      </c>
      <c r="N215" s="40">
        <v>0</v>
      </c>
      <c r="O215" s="41">
        <v>65.2</v>
      </c>
      <c r="P215" s="42">
        <f>SUM(Q215:S215)</f>
        <v>2255920</v>
      </c>
      <c r="Q215" s="42">
        <v>608423.21</v>
      </c>
      <c r="R215" s="42">
        <v>1471049.65</v>
      </c>
      <c r="S215" s="42">
        <v>176447.14</v>
      </c>
      <c r="T215" s="43">
        <v>0</v>
      </c>
      <c r="V215" s="54"/>
      <c r="W215" s="54"/>
    </row>
    <row r="216" spans="1:23" ht="15">
      <c r="A216" s="67">
        <v>186</v>
      </c>
      <c r="B216" s="47" t="s">
        <v>353</v>
      </c>
      <c r="C216" s="39">
        <v>26</v>
      </c>
      <c r="D216" s="50">
        <v>39797</v>
      </c>
      <c r="E216" s="39" t="s">
        <v>44</v>
      </c>
      <c r="F216" s="39" t="s">
        <v>45</v>
      </c>
      <c r="G216" s="37">
        <v>11</v>
      </c>
      <c r="H216" s="37">
        <v>11</v>
      </c>
      <c r="I216" s="40">
        <v>320.6</v>
      </c>
      <c r="J216" s="37">
        <f>K216+L216</f>
        <v>6</v>
      </c>
      <c r="K216" s="37">
        <v>0</v>
      </c>
      <c r="L216" s="37">
        <v>6</v>
      </c>
      <c r="M216" s="40">
        <v>246.1</v>
      </c>
      <c r="N216" s="40">
        <v>0</v>
      </c>
      <c r="O216" s="41">
        <v>246.1</v>
      </c>
      <c r="P216" s="42">
        <f>SUM(Q216:S216)</f>
        <v>8515060</v>
      </c>
      <c r="Q216" s="42">
        <v>2296517.67</v>
      </c>
      <c r="R216" s="42">
        <v>5552535.55</v>
      </c>
      <c r="S216" s="42">
        <v>666006.78</v>
      </c>
      <c r="T216" s="43">
        <v>0</v>
      </c>
      <c r="V216" s="54"/>
      <c r="W216" s="54"/>
    </row>
    <row r="217" spans="1:23" ht="15">
      <c r="A217" s="67">
        <v>187</v>
      </c>
      <c r="B217" s="47" t="s">
        <v>354</v>
      </c>
      <c r="C217" s="39">
        <v>20</v>
      </c>
      <c r="D217" s="50">
        <v>39779</v>
      </c>
      <c r="E217" s="39" t="s">
        <v>44</v>
      </c>
      <c r="F217" s="39" t="s">
        <v>45</v>
      </c>
      <c r="G217" s="37">
        <v>7</v>
      </c>
      <c r="H217" s="37">
        <v>7</v>
      </c>
      <c r="I217" s="40">
        <v>240</v>
      </c>
      <c r="J217" s="37">
        <f>K217+L217</f>
        <v>6</v>
      </c>
      <c r="K217" s="37">
        <v>0</v>
      </c>
      <c r="L217" s="37">
        <v>6</v>
      </c>
      <c r="M217" s="40">
        <v>240</v>
      </c>
      <c r="N217" s="40">
        <v>0</v>
      </c>
      <c r="O217" s="41">
        <v>240</v>
      </c>
      <c r="P217" s="42">
        <f>SUM(Q217:S217)</f>
        <v>8304000</v>
      </c>
      <c r="Q217" s="42">
        <v>2239594.64</v>
      </c>
      <c r="R217" s="42">
        <v>5414906.68</v>
      </c>
      <c r="S217" s="42">
        <v>649498.68</v>
      </c>
      <c r="T217" s="43">
        <v>0</v>
      </c>
      <c r="V217" s="54"/>
      <c r="W217" s="54"/>
    </row>
    <row r="218" spans="1:23" ht="15">
      <c r="A218" s="67">
        <v>188</v>
      </c>
      <c r="B218" s="47" t="s">
        <v>355</v>
      </c>
      <c r="C218" s="39">
        <v>3</v>
      </c>
      <c r="D218" s="50">
        <v>39749</v>
      </c>
      <c r="E218" s="39" t="s">
        <v>44</v>
      </c>
      <c r="F218" s="39" t="s">
        <v>45</v>
      </c>
      <c r="G218" s="37">
        <v>7</v>
      </c>
      <c r="H218" s="37">
        <v>7</v>
      </c>
      <c r="I218" s="40">
        <v>244.2</v>
      </c>
      <c r="J218" s="37">
        <f>K218+L218</f>
        <v>4</v>
      </c>
      <c r="K218" s="37">
        <v>0</v>
      </c>
      <c r="L218" s="37">
        <v>4</v>
      </c>
      <c r="M218" s="40">
        <v>151.4</v>
      </c>
      <c r="N218" s="40">
        <v>0</v>
      </c>
      <c r="O218" s="41">
        <v>151.4</v>
      </c>
      <c r="P218" s="42">
        <f>SUM(Q218:S218)</f>
        <v>5238440</v>
      </c>
      <c r="Q218" s="42">
        <v>1412810.95</v>
      </c>
      <c r="R218" s="42">
        <v>3415903.63</v>
      </c>
      <c r="S218" s="42">
        <v>409725.42</v>
      </c>
      <c r="T218" s="43">
        <v>0</v>
      </c>
      <c r="V218" s="54"/>
      <c r="W218" s="54"/>
    </row>
    <row r="219" spans="1:23" ht="15">
      <c r="A219" s="67">
        <v>189</v>
      </c>
      <c r="B219" s="47" t="s">
        <v>356</v>
      </c>
      <c r="C219" s="39">
        <v>18</v>
      </c>
      <c r="D219" s="50">
        <v>39779</v>
      </c>
      <c r="E219" s="39" t="s">
        <v>44</v>
      </c>
      <c r="F219" s="39" t="s">
        <v>45</v>
      </c>
      <c r="G219" s="37">
        <v>2</v>
      </c>
      <c r="H219" s="37">
        <v>2</v>
      </c>
      <c r="I219" s="40">
        <v>242.6</v>
      </c>
      <c r="J219" s="37">
        <f>K219+L219</f>
        <v>2</v>
      </c>
      <c r="K219" s="37">
        <v>0</v>
      </c>
      <c r="L219" s="37">
        <v>2</v>
      </c>
      <c r="M219" s="40">
        <v>60.4</v>
      </c>
      <c r="N219" s="40">
        <v>0</v>
      </c>
      <c r="O219" s="41">
        <v>60.4</v>
      </c>
      <c r="P219" s="42">
        <f>SUM(Q219:S219)</f>
        <v>2089840</v>
      </c>
      <c r="Q219" s="42">
        <v>563631.32</v>
      </c>
      <c r="R219" s="42">
        <v>1362751.51</v>
      </c>
      <c r="S219" s="42">
        <v>163457.17</v>
      </c>
      <c r="T219" s="43">
        <v>0</v>
      </c>
      <c r="V219" s="54"/>
      <c r="W219" s="54"/>
    </row>
    <row r="220" spans="1:23" ht="15">
      <c r="A220" s="67">
        <v>190</v>
      </c>
      <c r="B220" s="47" t="s">
        <v>357</v>
      </c>
      <c r="C220" s="39">
        <v>3</v>
      </c>
      <c r="D220" s="50">
        <v>39910</v>
      </c>
      <c r="E220" s="39" t="s">
        <v>44</v>
      </c>
      <c r="F220" s="39" t="s">
        <v>45</v>
      </c>
      <c r="G220" s="37">
        <v>3</v>
      </c>
      <c r="H220" s="37">
        <v>3</v>
      </c>
      <c r="I220" s="40">
        <v>332.1</v>
      </c>
      <c r="J220" s="37">
        <f>K220+L220</f>
        <v>3</v>
      </c>
      <c r="K220" s="37">
        <v>0</v>
      </c>
      <c r="L220" s="37">
        <v>3</v>
      </c>
      <c r="M220" s="40">
        <v>130.4</v>
      </c>
      <c r="N220" s="40">
        <v>0</v>
      </c>
      <c r="O220" s="41">
        <v>130.4</v>
      </c>
      <c r="P220" s="42">
        <f>SUM(Q220:S220)</f>
        <v>4511840</v>
      </c>
      <c r="Q220" s="42">
        <v>1216846.42</v>
      </c>
      <c r="R220" s="42">
        <v>2942099.29</v>
      </c>
      <c r="S220" s="42">
        <v>352894.29</v>
      </c>
      <c r="T220" s="43">
        <v>0</v>
      </c>
      <c r="V220" s="54"/>
      <c r="W220" s="54"/>
    </row>
    <row r="221" spans="1:23" ht="15">
      <c r="A221" s="67">
        <v>191</v>
      </c>
      <c r="B221" s="47" t="s">
        <v>358</v>
      </c>
      <c r="C221" s="39">
        <v>5</v>
      </c>
      <c r="D221" s="50">
        <v>39652</v>
      </c>
      <c r="E221" s="39" t="s">
        <v>44</v>
      </c>
      <c r="F221" s="39" t="s">
        <v>45</v>
      </c>
      <c r="G221" s="37">
        <v>1</v>
      </c>
      <c r="H221" s="37">
        <v>1</v>
      </c>
      <c r="I221" s="40">
        <v>150</v>
      </c>
      <c r="J221" s="37">
        <f>K221+L221</f>
        <v>1</v>
      </c>
      <c r="K221" s="37">
        <v>0</v>
      </c>
      <c r="L221" s="37">
        <v>1</v>
      </c>
      <c r="M221" s="40">
        <v>40.1</v>
      </c>
      <c r="N221" s="40">
        <v>0</v>
      </c>
      <c r="O221" s="41">
        <v>40.1</v>
      </c>
      <c r="P221" s="42">
        <f>SUM(Q221:S221)</f>
        <v>1387460</v>
      </c>
      <c r="Q221" s="42">
        <v>374198.94</v>
      </c>
      <c r="R221" s="42">
        <v>904740.66</v>
      </c>
      <c r="S221" s="42">
        <v>108520.4</v>
      </c>
      <c r="T221" s="43">
        <v>0</v>
      </c>
      <c r="V221" s="54"/>
      <c r="W221" s="54"/>
    </row>
    <row r="222" spans="1:23" ht="15">
      <c r="A222" s="67">
        <v>192</v>
      </c>
      <c r="B222" s="47" t="s">
        <v>359</v>
      </c>
      <c r="C222" s="39">
        <v>24</v>
      </c>
      <c r="D222" s="50">
        <v>40163</v>
      </c>
      <c r="E222" s="39" t="s">
        <v>44</v>
      </c>
      <c r="F222" s="39" t="s">
        <v>45</v>
      </c>
      <c r="G222" s="37">
        <v>22</v>
      </c>
      <c r="H222" s="37">
        <v>22</v>
      </c>
      <c r="I222" s="40">
        <v>498.5</v>
      </c>
      <c r="J222" s="37">
        <f>K222+L222</f>
        <v>7</v>
      </c>
      <c r="K222" s="37">
        <v>2</v>
      </c>
      <c r="L222" s="37">
        <v>5</v>
      </c>
      <c r="M222" s="40">
        <v>289</v>
      </c>
      <c r="N222" s="40">
        <v>89.5</v>
      </c>
      <c r="O222" s="41">
        <f>M222-N222</f>
        <v>199.5</v>
      </c>
      <c r="P222" s="42">
        <f>SUM(Q222:S222)</f>
        <v>9999400</v>
      </c>
      <c r="Q222" s="42">
        <v>2696845.21</v>
      </c>
      <c r="R222" s="42">
        <v>6520450.12</v>
      </c>
      <c r="S222" s="42">
        <v>782104.67</v>
      </c>
      <c r="T222" s="43">
        <v>0</v>
      </c>
      <c r="V222" s="54"/>
      <c r="W222" s="54"/>
    </row>
    <row r="223" spans="1:23" ht="11.25" customHeight="1">
      <c r="A223" s="67">
        <v>193</v>
      </c>
      <c r="B223" s="47" t="s">
        <v>360</v>
      </c>
      <c r="C223" s="39">
        <v>45</v>
      </c>
      <c r="D223" s="50">
        <v>40206</v>
      </c>
      <c r="E223" s="39" t="s">
        <v>44</v>
      </c>
      <c r="F223" s="39" t="s">
        <v>45</v>
      </c>
      <c r="G223" s="37">
        <v>13</v>
      </c>
      <c r="H223" s="37">
        <v>13</v>
      </c>
      <c r="I223" s="40">
        <v>495.4</v>
      </c>
      <c r="J223" s="37">
        <f>K223+L223</f>
        <v>8</v>
      </c>
      <c r="K223" s="37">
        <v>0</v>
      </c>
      <c r="L223" s="37">
        <v>8</v>
      </c>
      <c r="M223" s="40">
        <v>337.7</v>
      </c>
      <c r="N223" s="40">
        <v>0</v>
      </c>
      <c r="O223" s="41">
        <v>337.7</v>
      </c>
      <c r="P223" s="42">
        <f>SUM(Q223:S223)</f>
        <v>11684420</v>
      </c>
      <c r="Q223" s="42">
        <v>3151296.28</v>
      </c>
      <c r="R223" s="42">
        <v>7619224.94</v>
      </c>
      <c r="S223" s="42">
        <v>913898.78</v>
      </c>
      <c r="T223" s="43">
        <v>0</v>
      </c>
      <c r="V223" s="54"/>
      <c r="W223" s="54"/>
    </row>
    <row r="224" spans="1:23" ht="15">
      <c r="A224" s="67">
        <v>194</v>
      </c>
      <c r="B224" s="47" t="s">
        <v>361</v>
      </c>
      <c r="C224" s="39">
        <v>133</v>
      </c>
      <c r="D224" s="50">
        <v>40207</v>
      </c>
      <c r="E224" s="39" t="s">
        <v>44</v>
      </c>
      <c r="F224" s="39" t="s">
        <v>45</v>
      </c>
      <c r="G224" s="37">
        <v>14</v>
      </c>
      <c r="H224" s="37">
        <v>14</v>
      </c>
      <c r="I224" s="40">
        <v>500.8</v>
      </c>
      <c r="J224" s="37">
        <f>K224+L224</f>
        <v>7</v>
      </c>
      <c r="K224" s="37">
        <v>0</v>
      </c>
      <c r="L224" s="37">
        <v>7</v>
      </c>
      <c r="M224" s="40">
        <v>323.1</v>
      </c>
      <c r="N224" s="40">
        <v>0</v>
      </c>
      <c r="O224" s="41">
        <v>323.1</v>
      </c>
      <c r="P224" s="42">
        <f>SUM(Q224:S224)</f>
        <v>11179260</v>
      </c>
      <c r="Q224" s="42">
        <v>3015054.28</v>
      </c>
      <c r="R224" s="42">
        <v>7289818.11</v>
      </c>
      <c r="S224" s="42">
        <v>874387.61</v>
      </c>
      <c r="T224" s="43">
        <v>0</v>
      </c>
      <c r="V224" s="54"/>
      <c r="W224" s="54"/>
    </row>
    <row r="225" spans="1:23" ht="15">
      <c r="A225" s="67">
        <v>195</v>
      </c>
      <c r="B225" s="47" t="s">
        <v>362</v>
      </c>
      <c r="C225" s="39">
        <v>104</v>
      </c>
      <c r="D225" s="50">
        <v>40319</v>
      </c>
      <c r="E225" s="39" t="s">
        <v>44</v>
      </c>
      <c r="F225" s="39" t="s">
        <v>45</v>
      </c>
      <c r="G225" s="37">
        <v>22</v>
      </c>
      <c r="H225" s="37">
        <v>22</v>
      </c>
      <c r="I225" s="40">
        <v>511.4</v>
      </c>
      <c r="J225" s="37">
        <f>K225+L225</f>
        <v>12</v>
      </c>
      <c r="K225" s="37">
        <v>4</v>
      </c>
      <c r="L225" s="37">
        <v>8</v>
      </c>
      <c r="M225" s="40">
        <v>511.4</v>
      </c>
      <c r="N225" s="40">
        <v>195.3</v>
      </c>
      <c r="O225" s="41">
        <f>M225-N225</f>
        <v>316.09999999999997</v>
      </c>
      <c r="P225" s="42">
        <f>SUM(Q225:S225)</f>
        <v>17694440</v>
      </c>
      <c r="Q225" s="42">
        <v>4772202.91</v>
      </c>
      <c r="R225" s="42">
        <v>11538263.64</v>
      </c>
      <c r="S225" s="42">
        <v>1383973.45</v>
      </c>
      <c r="T225" s="43">
        <v>0</v>
      </c>
      <c r="V225" s="54"/>
      <c r="W225" s="54"/>
    </row>
    <row r="226" spans="1:23" ht="15">
      <c r="A226" s="67">
        <v>196</v>
      </c>
      <c r="B226" s="47" t="s">
        <v>363</v>
      </c>
      <c r="C226" s="39">
        <v>31</v>
      </c>
      <c r="D226" s="50">
        <v>40204</v>
      </c>
      <c r="E226" s="39" t="s">
        <v>44</v>
      </c>
      <c r="F226" s="39" t="s">
        <v>45</v>
      </c>
      <c r="G226" s="37">
        <v>6</v>
      </c>
      <c r="H226" s="37">
        <v>6</v>
      </c>
      <c r="I226" s="40">
        <v>148.7</v>
      </c>
      <c r="J226" s="37">
        <f>K226+L226</f>
        <v>3</v>
      </c>
      <c r="K226" s="37">
        <v>0</v>
      </c>
      <c r="L226" s="37">
        <v>3</v>
      </c>
      <c r="M226" s="40">
        <v>111.52</v>
      </c>
      <c r="N226" s="40">
        <v>0</v>
      </c>
      <c r="O226" s="41">
        <v>111.52</v>
      </c>
      <c r="P226" s="42">
        <f>SUM(Q226:S226)</f>
        <v>3858592</v>
      </c>
      <c r="Q226" s="42">
        <v>1040664.97</v>
      </c>
      <c r="R226" s="42">
        <v>2516126.64</v>
      </c>
      <c r="S226" s="42">
        <v>301800.39</v>
      </c>
      <c r="T226" s="43">
        <v>0</v>
      </c>
      <c r="V226" s="54"/>
      <c r="W226" s="54"/>
    </row>
    <row r="227" spans="1:23" ht="15">
      <c r="A227" s="67">
        <v>197</v>
      </c>
      <c r="B227" s="47" t="s">
        <v>364</v>
      </c>
      <c r="C227" s="39">
        <v>86</v>
      </c>
      <c r="D227" s="50">
        <v>40282</v>
      </c>
      <c r="E227" s="39" t="s">
        <v>44</v>
      </c>
      <c r="F227" s="39" t="s">
        <v>45</v>
      </c>
      <c r="G227" s="37">
        <v>7</v>
      </c>
      <c r="H227" s="37">
        <v>7</v>
      </c>
      <c r="I227" s="40">
        <v>150.8</v>
      </c>
      <c r="J227" s="37">
        <f>K227+L227</f>
        <v>3</v>
      </c>
      <c r="K227" s="37">
        <v>0</v>
      </c>
      <c r="L227" s="37">
        <v>3</v>
      </c>
      <c r="M227" s="40">
        <v>113.1</v>
      </c>
      <c r="N227" s="40">
        <v>0</v>
      </c>
      <c r="O227" s="41">
        <v>113.1</v>
      </c>
      <c r="P227" s="42">
        <f>SUM(Q227:S227)</f>
        <v>3913260</v>
      </c>
      <c r="Q227" s="42">
        <v>1055408.97</v>
      </c>
      <c r="R227" s="42">
        <v>2551774.77</v>
      </c>
      <c r="S227" s="42">
        <v>306076.26</v>
      </c>
      <c r="T227" s="43">
        <v>0</v>
      </c>
      <c r="V227" s="54"/>
      <c r="W227" s="54"/>
    </row>
    <row r="228" spans="1:23" s="29" customFormat="1" ht="18.75" customHeight="1">
      <c r="A228" s="62" t="s">
        <v>365</v>
      </c>
      <c r="B228" s="62"/>
      <c r="C228" s="31" t="s">
        <v>38</v>
      </c>
      <c r="D228" s="31" t="s">
        <v>38</v>
      </c>
      <c r="E228" s="31" t="s">
        <v>38</v>
      </c>
      <c r="F228" s="31" t="s">
        <v>38</v>
      </c>
      <c r="G228" s="26">
        <f>SUM(G229:G239)</f>
        <v>73</v>
      </c>
      <c r="H228" s="26">
        <f>SUM(H229:H239)</f>
        <v>73</v>
      </c>
      <c r="I228" s="27">
        <f>SUM(I229:I239)</f>
        <v>2623.4</v>
      </c>
      <c r="J228" s="26">
        <f>SUM(J229:J239)</f>
        <v>35</v>
      </c>
      <c r="K228" s="26">
        <f>SUM(K229:K239)</f>
        <v>0</v>
      </c>
      <c r="L228" s="26">
        <f>SUM(L229:L239)</f>
        <v>35</v>
      </c>
      <c r="M228" s="27">
        <f>SUM(M229:M239)</f>
        <v>1882.47</v>
      </c>
      <c r="N228" s="27">
        <f>SUM(N229:N239)</f>
        <v>0</v>
      </c>
      <c r="O228" s="32">
        <f>SUM(O229:O239)</f>
        <v>1882.47</v>
      </c>
      <c r="P228" s="33">
        <v>65133462</v>
      </c>
      <c r="Q228" s="33">
        <v>17566540.48</v>
      </c>
      <c r="R228" s="33">
        <v>42472497.38</v>
      </c>
      <c r="S228" s="33">
        <v>5094424.14</v>
      </c>
      <c r="T228" s="28">
        <v>0</v>
      </c>
      <c r="V228" s="6"/>
      <c r="W228" s="6"/>
    </row>
    <row r="229" spans="1:23" ht="15">
      <c r="A229" s="67">
        <v>198</v>
      </c>
      <c r="B229" s="72" t="s">
        <v>366</v>
      </c>
      <c r="C229" s="39">
        <v>1</v>
      </c>
      <c r="D229" s="73">
        <v>40707</v>
      </c>
      <c r="E229" s="39" t="s">
        <v>44</v>
      </c>
      <c r="F229" s="39" t="s">
        <v>45</v>
      </c>
      <c r="G229" s="74">
        <v>1</v>
      </c>
      <c r="H229" s="74">
        <v>1</v>
      </c>
      <c r="I229" s="75">
        <v>230.8</v>
      </c>
      <c r="J229" s="74">
        <f>K229+L229</f>
        <v>1</v>
      </c>
      <c r="K229" s="74">
        <v>0</v>
      </c>
      <c r="L229" s="74">
        <v>1</v>
      </c>
      <c r="M229" s="75">
        <v>61.7</v>
      </c>
      <c r="N229" s="75">
        <v>0</v>
      </c>
      <c r="O229" s="76">
        <v>61.7</v>
      </c>
      <c r="P229" s="42">
        <v>2134820</v>
      </c>
      <c r="Q229" s="42">
        <v>575762.45</v>
      </c>
      <c r="R229" s="42">
        <v>1392082.26</v>
      </c>
      <c r="S229" s="42">
        <v>166975.29</v>
      </c>
      <c r="T229" s="43">
        <v>0</v>
      </c>
      <c r="V229" s="54"/>
      <c r="W229" s="54"/>
    </row>
    <row r="230" spans="1:23" ht="15">
      <c r="A230" s="67">
        <v>199</v>
      </c>
      <c r="B230" s="72" t="s">
        <v>367</v>
      </c>
      <c r="C230" s="39">
        <v>1</v>
      </c>
      <c r="D230" s="73">
        <v>39068</v>
      </c>
      <c r="E230" s="39" t="s">
        <v>44</v>
      </c>
      <c r="F230" s="39" t="s">
        <v>45</v>
      </c>
      <c r="G230" s="74">
        <v>11</v>
      </c>
      <c r="H230" s="74">
        <v>11</v>
      </c>
      <c r="I230" s="75">
        <v>110.9</v>
      </c>
      <c r="J230" s="74">
        <f>K230+L230</f>
        <v>4</v>
      </c>
      <c r="K230" s="74">
        <v>0</v>
      </c>
      <c r="L230" s="74">
        <v>4</v>
      </c>
      <c r="M230" s="75">
        <v>110.9</v>
      </c>
      <c r="N230" s="75">
        <v>0</v>
      </c>
      <c r="O230" s="76">
        <v>110.9</v>
      </c>
      <c r="P230" s="42">
        <v>3837140</v>
      </c>
      <c r="Q230" s="42">
        <v>1034879.36</v>
      </c>
      <c r="R230" s="42">
        <v>2502138.12</v>
      </c>
      <c r="S230" s="42">
        <v>300122.52</v>
      </c>
      <c r="T230" s="43">
        <v>0</v>
      </c>
      <c r="V230" s="54"/>
      <c r="W230" s="54"/>
    </row>
    <row r="231" spans="1:23" ht="15">
      <c r="A231" s="67">
        <v>200</v>
      </c>
      <c r="B231" s="72" t="s">
        <v>368</v>
      </c>
      <c r="C231" s="39">
        <v>5</v>
      </c>
      <c r="D231" s="77">
        <v>40707</v>
      </c>
      <c r="E231" s="39" t="s">
        <v>44</v>
      </c>
      <c r="F231" s="39" t="s">
        <v>45</v>
      </c>
      <c r="G231" s="78">
        <v>2</v>
      </c>
      <c r="H231" s="78">
        <v>2</v>
      </c>
      <c r="I231" s="79">
        <v>254.3</v>
      </c>
      <c r="J231" s="74">
        <f>K231+L231</f>
        <v>2</v>
      </c>
      <c r="K231" s="78">
        <v>0</v>
      </c>
      <c r="L231" s="78">
        <v>2</v>
      </c>
      <c r="M231" s="79">
        <v>118.5</v>
      </c>
      <c r="N231" s="79">
        <v>0</v>
      </c>
      <c r="O231" s="80">
        <v>118.5</v>
      </c>
      <c r="P231" s="42">
        <v>4100100</v>
      </c>
      <c r="Q231" s="42">
        <v>1105799.85</v>
      </c>
      <c r="R231" s="42">
        <v>2673610.17</v>
      </c>
      <c r="S231" s="42">
        <v>320689.98</v>
      </c>
      <c r="T231" s="43">
        <v>0</v>
      </c>
      <c r="V231" s="54"/>
      <c r="W231" s="54"/>
    </row>
    <row r="232" spans="1:23" ht="15">
      <c r="A232" s="67">
        <v>201</v>
      </c>
      <c r="B232" s="72" t="s">
        <v>369</v>
      </c>
      <c r="C232" s="39">
        <v>7</v>
      </c>
      <c r="D232" s="77">
        <v>40707</v>
      </c>
      <c r="E232" s="39" t="s">
        <v>44</v>
      </c>
      <c r="F232" s="39" t="s">
        <v>45</v>
      </c>
      <c r="G232" s="78">
        <v>7</v>
      </c>
      <c r="H232" s="78">
        <v>7</v>
      </c>
      <c r="I232" s="79">
        <v>194.6</v>
      </c>
      <c r="J232" s="74">
        <f>K232+L232</f>
        <v>2</v>
      </c>
      <c r="K232" s="78">
        <v>0</v>
      </c>
      <c r="L232" s="78">
        <v>2</v>
      </c>
      <c r="M232" s="79">
        <v>194.6</v>
      </c>
      <c r="N232" s="79">
        <v>0</v>
      </c>
      <c r="O232" s="80">
        <v>194.6</v>
      </c>
      <c r="P232" s="42">
        <v>6733160</v>
      </c>
      <c r="Q232" s="42">
        <v>1815937.98</v>
      </c>
      <c r="R232" s="42">
        <v>4390586.83</v>
      </c>
      <c r="S232" s="42">
        <v>526635.19</v>
      </c>
      <c r="T232" s="43">
        <v>0</v>
      </c>
      <c r="V232" s="54"/>
      <c r="W232" s="54"/>
    </row>
    <row r="233" spans="1:23" ht="15">
      <c r="A233" s="67">
        <v>202</v>
      </c>
      <c r="B233" s="72" t="s">
        <v>370</v>
      </c>
      <c r="C233" s="39" t="s">
        <v>371</v>
      </c>
      <c r="D233" s="77">
        <v>40707</v>
      </c>
      <c r="E233" s="39" t="s">
        <v>44</v>
      </c>
      <c r="F233" s="39" t="s">
        <v>45</v>
      </c>
      <c r="G233" s="78">
        <v>10</v>
      </c>
      <c r="H233" s="78">
        <v>10</v>
      </c>
      <c r="I233" s="79">
        <v>322.2</v>
      </c>
      <c r="J233" s="74">
        <f>K233+L233</f>
        <v>5</v>
      </c>
      <c r="K233" s="78">
        <v>0</v>
      </c>
      <c r="L233" s="78">
        <v>5</v>
      </c>
      <c r="M233" s="79">
        <v>201.37</v>
      </c>
      <c r="N233" s="79">
        <v>0</v>
      </c>
      <c r="O233" s="80">
        <v>201.37</v>
      </c>
      <c r="P233" s="42">
        <v>6967402</v>
      </c>
      <c r="Q233" s="42">
        <v>1879113.22</v>
      </c>
      <c r="R233" s="42">
        <v>4543332.32</v>
      </c>
      <c r="S233" s="42">
        <v>544956.46</v>
      </c>
      <c r="T233" s="43">
        <v>0</v>
      </c>
      <c r="V233" s="54"/>
      <c r="W233" s="54"/>
    </row>
    <row r="234" spans="1:23" ht="15">
      <c r="A234" s="67">
        <v>203</v>
      </c>
      <c r="B234" s="72" t="s">
        <v>372</v>
      </c>
      <c r="C234" s="39">
        <v>11</v>
      </c>
      <c r="D234" s="77">
        <v>40707</v>
      </c>
      <c r="E234" s="39" t="s">
        <v>44</v>
      </c>
      <c r="F234" s="39" t="s">
        <v>45</v>
      </c>
      <c r="G234" s="78">
        <v>6</v>
      </c>
      <c r="H234" s="78">
        <v>6</v>
      </c>
      <c r="I234" s="79">
        <v>175.2</v>
      </c>
      <c r="J234" s="74">
        <f>K234+L234</f>
        <v>2</v>
      </c>
      <c r="K234" s="78">
        <v>0</v>
      </c>
      <c r="L234" s="78">
        <v>2</v>
      </c>
      <c r="M234" s="79">
        <v>175.2</v>
      </c>
      <c r="N234" s="79">
        <v>0</v>
      </c>
      <c r="O234" s="80">
        <v>175.2</v>
      </c>
      <c r="P234" s="42">
        <v>6061920</v>
      </c>
      <c r="Q234" s="42">
        <v>1634904.08</v>
      </c>
      <c r="R234" s="42">
        <v>3952881.87</v>
      </c>
      <c r="S234" s="42">
        <v>474134.05</v>
      </c>
      <c r="T234" s="43">
        <v>0</v>
      </c>
      <c r="V234" s="54"/>
      <c r="W234" s="54"/>
    </row>
    <row r="235" spans="1:23" ht="15">
      <c r="A235" s="67">
        <v>204</v>
      </c>
      <c r="B235" s="72" t="s">
        <v>373</v>
      </c>
      <c r="C235" s="39">
        <v>13</v>
      </c>
      <c r="D235" s="77">
        <v>40707</v>
      </c>
      <c r="E235" s="39" t="s">
        <v>44</v>
      </c>
      <c r="F235" s="39" t="s">
        <v>45</v>
      </c>
      <c r="G235" s="78">
        <v>13</v>
      </c>
      <c r="H235" s="78">
        <v>13</v>
      </c>
      <c r="I235" s="79">
        <v>248.1</v>
      </c>
      <c r="J235" s="74">
        <f>K235+L235</f>
        <v>4</v>
      </c>
      <c r="K235" s="78">
        <v>0</v>
      </c>
      <c r="L235" s="78">
        <v>4</v>
      </c>
      <c r="M235" s="79">
        <v>248.1</v>
      </c>
      <c r="N235" s="79">
        <v>0</v>
      </c>
      <c r="O235" s="80">
        <v>248.1</v>
      </c>
      <c r="P235" s="42">
        <v>8584260</v>
      </c>
      <c r="Q235" s="42">
        <v>2315180.96</v>
      </c>
      <c r="R235" s="42">
        <v>5597659.78</v>
      </c>
      <c r="S235" s="42">
        <v>671419.26</v>
      </c>
      <c r="T235" s="43">
        <v>0</v>
      </c>
      <c r="V235" s="54"/>
      <c r="W235" s="54"/>
    </row>
    <row r="236" spans="1:23" ht="15">
      <c r="A236" s="67">
        <v>205</v>
      </c>
      <c r="B236" s="72" t="s">
        <v>374</v>
      </c>
      <c r="C236" s="39">
        <v>14</v>
      </c>
      <c r="D236" s="77">
        <v>40707</v>
      </c>
      <c r="E236" s="39" t="s">
        <v>44</v>
      </c>
      <c r="F236" s="39" t="s">
        <v>45</v>
      </c>
      <c r="G236" s="78">
        <v>4</v>
      </c>
      <c r="H236" s="78">
        <v>4</v>
      </c>
      <c r="I236" s="79">
        <v>261.6</v>
      </c>
      <c r="J236" s="74">
        <f>K236+L236</f>
        <v>3</v>
      </c>
      <c r="K236" s="78">
        <v>0</v>
      </c>
      <c r="L236" s="78">
        <v>3</v>
      </c>
      <c r="M236" s="79">
        <v>196.2</v>
      </c>
      <c r="N236" s="79">
        <v>0</v>
      </c>
      <c r="O236" s="80">
        <v>196.2</v>
      </c>
      <c r="P236" s="42">
        <v>6788520</v>
      </c>
      <c r="Q236" s="42">
        <v>1830868.62</v>
      </c>
      <c r="R236" s="42">
        <v>4426686.21</v>
      </c>
      <c r="S236" s="42">
        <v>530965.17</v>
      </c>
      <c r="T236" s="43">
        <v>0</v>
      </c>
      <c r="V236" s="54"/>
      <c r="W236" s="54"/>
    </row>
    <row r="237" spans="1:23" ht="15">
      <c r="A237" s="67">
        <v>206</v>
      </c>
      <c r="B237" s="72" t="s">
        <v>375</v>
      </c>
      <c r="C237" s="39">
        <v>15</v>
      </c>
      <c r="D237" s="77">
        <v>40707</v>
      </c>
      <c r="E237" s="39" t="s">
        <v>44</v>
      </c>
      <c r="F237" s="39" t="s">
        <v>45</v>
      </c>
      <c r="G237" s="78">
        <v>4</v>
      </c>
      <c r="H237" s="78">
        <v>4</v>
      </c>
      <c r="I237" s="79">
        <v>254.1</v>
      </c>
      <c r="J237" s="74">
        <f>K237+L237</f>
        <v>2</v>
      </c>
      <c r="K237" s="78">
        <v>0</v>
      </c>
      <c r="L237" s="78">
        <v>2</v>
      </c>
      <c r="M237" s="79">
        <v>111.7</v>
      </c>
      <c r="N237" s="79">
        <v>0</v>
      </c>
      <c r="O237" s="80">
        <v>111.7</v>
      </c>
      <c r="P237" s="42">
        <v>3864820</v>
      </c>
      <c r="Q237" s="42">
        <v>1042344.67</v>
      </c>
      <c r="R237" s="42">
        <v>2520187.82</v>
      </c>
      <c r="S237" s="42">
        <v>302287.51</v>
      </c>
      <c r="T237" s="43">
        <v>0</v>
      </c>
      <c r="V237" s="54"/>
      <c r="W237" s="54"/>
    </row>
    <row r="238" spans="1:23" ht="15">
      <c r="A238" s="67">
        <v>207</v>
      </c>
      <c r="B238" s="72" t="s">
        <v>376</v>
      </c>
      <c r="C238" s="39">
        <v>16</v>
      </c>
      <c r="D238" s="77">
        <v>40707</v>
      </c>
      <c r="E238" s="39" t="s">
        <v>44</v>
      </c>
      <c r="F238" s="39" t="s">
        <v>45</v>
      </c>
      <c r="G238" s="78">
        <v>5</v>
      </c>
      <c r="H238" s="78">
        <v>5</v>
      </c>
      <c r="I238" s="79">
        <v>249.4</v>
      </c>
      <c r="J238" s="74">
        <f>K238+L238</f>
        <v>4</v>
      </c>
      <c r="K238" s="78">
        <v>0</v>
      </c>
      <c r="L238" s="78">
        <v>4</v>
      </c>
      <c r="M238" s="79">
        <v>249.4</v>
      </c>
      <c r="N238" s="79">
        <v>0</v>
      </c>
      <c r="O238" s="80">
        <v>249.4</v>
      </c>
      <c r="P238" s="42">
        <v>8629240</v>
      </c>
      <c r="Q238" s="42">
        <v>2327312.09</v>
      </c>
      <c r="R238" s="42">
        <v>5626990.52</v>
      </c>
      <c r="S238" s="42">
        <v>674937.39</v>
      </c>
      <c r="T238" s="43">
        <v>0</v>
      </c>
      <c r="V238" s="54"/>
      <c r="W238" s="54"/>
    </row>
    <row r="239" spans="1:23" ht="15">
      <c r="A239" s="67">
        <v>208</v>
      </c>
      <c r="B239" s="72" t="s">
        <v>377</v>
      </c>
      <c r="C239" s="39">
        <v>2</v>
      </c>
      <c r="D239" s="77">
        <v>40707</v>
      </c>
      <c r="E239" s="39" t="s">
        <v>44</v>
      </c>
      <c r="F239" s="39" t="s">
        <v>45</v>
      </c>
      <c r="G239" s="78">
        <v>10</v>
      </c>
      <c r="H239" s="78">
        <v>10</v>
      </c>
      <c r="I239" s="79">
        <v>322.2</v>
      </c>
      <c r="J239" s="74">
        <f>K239+L239</f>
        <v>6</v>
      </c>
      <c r="K239" s="78">
        <v>0</v>
      </c>
      <c r="L239" s="78">
        <v>6</v>
      </c>
      <c r="M239" s="79">
        <v>214.8</v>
      </c>
      <c r="N239" s="79">
        <v>0</v>
      </c>
      <c r="O239" s="80">
        <v>214.8</v>
      </c>
      <c r="P239" s="51">
        <v>7432080</v>
      </c>
      <c r="Q239" s="51">
        <v>2004437.2</v>
      </c>
      <c r="R239" s="51">
        <v>4846341.48</v>
      </c>
      <c r="S239" s="51">
        <v>581301.32</v>
      </c>
      <c r="T239" s="43">
        <v>0</v>
      </c>
      <c r="V239" s="54"/>
      <c r="W239" s="54"/>
    </row>
    <row r="240" spans="1:23" s="29" customFormat="1" ht="18" customHeight="1">
      <c r="A240" s="62" t="s">
        <v>378</v>
      </c>
      <c r="B240" s="62"/>
      <c r="C240" s="31" t="s">
        <v>38</v>
      </c>
      <c r="D240" s="31" t="s">
        <v>38</v>
      </c>
      <c r="E240" s="31" t="s">
        <v>38</v>
      </c>
      <c r="F240" s="31" t="s">
        <v>38</v>
      </c>
      <c r="G240" s="26">
        <f>SUM(G241:G267)</f>
        <v>319</v>
      </c>
      <c r="H240" s="26">
        <f>SUM(H241:H267)</f>
        <v>319</v>
      </c>
      <c r="I240" s="27">
        <f>SUM(I241:I267)</f>
        <v>7675.339999999999</v>
      </c>
      <c r="J240" s="26">
        <f>SUM(J241:J267)</f>
        <v>152</v>
      </c>
      <c r="K240" s="26">
        <f>SUM(K241:K267)</f>
        <v>12</v>
      </c>
      <c r="L240" s="26">
        <f>SUM(L241:L267)</f>
        <v>140</v>
      </c>
      <c r="M240" s="27">
        <f>SUM(M241:M267)</f>
        <v>5738.639999999999</v>
      </c>
      <c r="N240" s="27">
        <f>SUM(N241:N267)</f>
        <v>489.90000000000003</v>
      </c>
      <c r="O240" s="32">
        <f>SUM(O241:O267)</f>
        <v>5248.74</v>
      </c>
      <c r="P240" s="33">
        <v>198556944</v>
      </c>
      <c r="Q240" s="33">
        <v>53550947.36</v>
      </c>
      <c r="R240" s="33">
        <v>129475833.54</v>
      </c>
      <c r="S240" s="33">
        <v>15530163.1</v>
      </c>
      <c r="T240" s="28">
        <v>0</v>
      </c>
      <c r="V240" s="6"/>
      <c r="W240" s="6"/>
    </row>
    <row r="241" spans="1:23" ht="15">
      <c r="A241" s="67">
        <v>209</v>
      </c>
      <c r="B241" s="47" t="s">
        <v>379</v>
      </c>
      <c r="C241" s="39">
        <v>9</v>
      </c>
      <c r="D241" s="50">
        <v>40764</v>
      </c>
      <c r="E241" s="39" t="s">
        <v>44</v>
      </c>
      <c r="F241" s="39" t="s">
        <v>45</v>
      </c>
      <c r="G241" s="37">
        <v>14</v>
      </c>
      <c r="H241" s="37">
        <v>14</v>
      </c>
      <c r="I241" s="40">
        <v>388.3</v>
      </c>
      <c r="J241" s="37">
        <f>K241+L241</f>
        <v>6</v>
      </c>
      <c r="K241" s="37">
        <v>0</v>
      </c>
      <c r="L241" s="37">
        <v>6</v>
      </c>
      <c r="M241" s="40">
        <f>N241+O241</f>
        <v>298.2</v>
      </c>
      <c r="N241" s="40">
        <v>0</v>
      </c>
      <c r="O241" s="41">
        <v>298.2</v>
      </c>
      <c r="P241" s="42">
        <v>10317720</v>
      </c>
      <c r="Q241" s="42">
        <v>2782696.34</v>
      </c>
      <c r="R241" s="42">
        <v>6728021.54</v>
      </c>
      <c r="S241" s="42">
        <v>807002.12</v>
      </c>
      <c r="T241" s="43">
        <v>0</v>
      </c>
      <c r="V241" s="54"/>
      <c r="W241" s="54"/>
    </row>
    <row r="242" spans="1:23" ht="15">
      <c r="A242" s="67">
        <v>210</v>
      </c>
      <c r="B242" s="47" t="s">
        <v>380</v>
      </c>
      <c r="C242" s="39" t="s">
        <v>381</v>
      </c>
      <c r="D242" s="50">
        <v>39884</v>
      </c>
      <c r="E242" s="39" t="s">
        <v>44</v>
      </c>
      <c r="F242" s="39" t="s">
        <v>45</v>
      </c>
      <c r="G242" s="37">
        <v>9</v>
      </c>
      <c r="H242" s="37">
        <v>9</v>
      </c>
      <c r="I242" s="40">
        <v>219.9</v>
      </c>
      <c r="J242" s="37">
        <f>K242+L242</f>
        <v>6</v>
      </c>
      <c r="K242" s="37">
        <v>1</v>
      </c>
      <c r="L242" s="37">
        <v>5</v>
      </c>
      <c r="M242" s="40">
        <f>N242+O242</f>
        <v>194.8</v>
      </c>
      <c r="N242" s="81">
        <v>46.7</v>
      </c>
      <c r="O242" s="41">
        <v>148.1</v>
      </c>
      <c r="P242" s="42">
        <v>6740080</v>
      </c>
      <c r="Q242" s="42">
        <v>1817804.32</v>
      </c>
      <c r="R242" s="42">
        <v>4395099.25</v>
      </c>
      <c r="S242" s="42">
        <v>527176.43</v>
      </c>
      <c r="T242" s="43">
        <v>0</v>
      </c>
      <c r="V242" s="54"/>
      <c r="W242" s="54"/>
    </row>
    <row r="243" spans="1:23" ht="15">
      <c r="A243" s="67">
        <v>211</v>
      </c>
      <c r="B243" s="47" t="s">
        <v>382</v>
      </c>
      <c r="C243" s="39" t="s">
        <v>383</v>
      </c>
      <c r="D243" s="50">
        <v>39884</v>
      </c>
      <c r="E243" s="39" t="s">
        <v>44</v>
      </c>
      <c r="F243" s="39" t="s">
        <v>45</v>
      </c>
      <c r="G243" s="37">
        <v>12</v>
      </c>
      <c r="H243" s="37">
        <v>12</v>
      </c>
      <c r="I243" s="40">
        <v>165.1</v>
      </c>
      <c r="J243" s="37">
        <f>K243+L243</f>
        <v>4</v>
      </c>
      <c r="K243" s="37">
        <v>1</v>
      </c>
      <c r="L243" s="37">
        <v>3</v>
      </c>
      <c r="M243" s="40">
        <f>N243+O243</f>
        <v>165.1</v>
      </c>
      <c r="N243" s="40">
        <v>47.1</v>
      </c>
      <c r="O243" s="41">
        <v>118</v>
      </c>
      <c r="P243" s="42">
        <v>5712460</v>
      </c>
      <c r="Q243" s="42">
        <v>1540654.48</v>
      </c>
      <c r="R243" s="42">
        <v>3725004.55</v>
      </c>
      <c r="S243" s="42">
        <v>446800.97</v>
      </c>
      <c r="T243" s="43">
        <v>0</v>
      </c>
      <c r="V243" s="54"/>
      <c r="W243" s="54"/>
    </row>
    <row r="244" spans="1:23" ht="15">
      <c r="A244" s="67">
        <v>212</v>
      </c>
      <c r="B244" s="47" t="s">
        <v>384</v>
      </c>
      <c r="C244" s="39" t="s">
        <v>93</v>
      </c>
      <c r="D244" s="50">
        <v>39000</v>
      </c>
      <c r="E244" s="39" t="s">
        <v>44</v>
      </c>
      <c r="F244" s="39" t="s">
        <v>45</v>
      </c>
      <c r="G244" s="37">
        <v>26</v>
      </c>
      <c r="H244" s="37">
        <v>26</v>
      </c>
      <c r="I244" s="40">
        <v>628.4</v>
      </c>
      <c r="J244" s="37">
        <f>K244+L244</f>
        <v>15</v>
      </c>
      <c r="K244" s="37">
        <v>0</v>
      </c>
      <c r="L244" s="37">
        <v>15</v>
      </c>
      <c r="M244" s="40">
        <f>N244+O244</f>
        <v>340.5</v>
      </c>
      <c r="N244" s="40">
        <v>0</v>
      </c>
      <c r="O244" s="41">
        <v>340.5</v>
      </c>
      <c r="P244" s="42">
        <v>11781300</v>
      </c>
      <c r="Q244" s="42">
        <v>3177424.89</v>
      </c>
      <c r="R244" s="42">
        <v>7682398.85</v>
      </c>
      <c r="S244" s="42">
        <v>921476.26</v>
      </c>
      <c r="T244" s="43">
        <v>0</v>
      </c>
      <c r="V244" s="54"/>
      <c r="W244" s="54"/>
    </row>
    <row r="245" spans="1:23" ht="15">
      <c r="A245" s="67">
        <v>213</v>
      </c>
      <c r="B245" s="47" t="s">
        <v>385</v>
      </c>
      <c r="C245" s="39" t="s">
        <v>93</v>
      </c>
      <c r="D245" s="50">
        <v>39806</v>
      </c>
      <c r="E245" s="39" t="s">
        <v>44</v>
      </c>
      <c r="F245" s="39" t="s">
        <v>45</v>
      </c>
      <c r="G245" s="37">
        <v>15</v>
      </c>
      <c r="H245" s="37">
        <v>15</v>
      </c>
      <c r="I245" s="40">
        <v>249.6</v>
      </c>
      <c r="J245" s="37">
        <f>K245+L245</f>
        <v>5</v>
      </c>
      <c r="K245" s="37">
        <v>0</v>
      </c>
      <c r="L245" s="37">
        <v>5</v>
      </c>
      <c r="M245" s="40">
        <f>N245+O245</f>
        <v>218.6</v>
      </c>
      <c r="N245" s="40">
        <v>0</v>
      </c>
      <c r="O245" s="41">
        <v>218.6</v>
      </c>
      <c r="P245" s="42">
        <v>7563560</v>
      </c>
      <c r="Q245" s="42">
        <v>2039897.45</v>
      </c>
      <c r="R245" s="42">
        <v>4932077.5</v>
      </c>
      <c r="S245" s="42">
        <v>591585.05</v>
      </c>
      <c r="T245" s="43">
        <v>0</v>
      </c>
      <c r="V245" s="54"/>
      <c r="W245" s="54"/>
    </row>
    <row r="246" spans="1:23" ht="15">
      <c r="A246" s="67">
        <v>214</v>
      </c>
      <c r="B246" s="47" t="s">
        <v>386</v>
      </c>
      <c r="C246" s="39" t="s">
        <v>93</v>
      </c>
      <c r="D246" s="50">
        <v>39806</v>
      </c>
      <c r="E246" s="39" t="s">
        <v>44</v>
      </c>
      <c r="F246" s="39" t="s">
        <v>45</v>
      </c>
      <c r="G246" s="37">
        <v>8</v>
      </c>
      <c r="H246" s="37">
        <v>8</v>
      </c>
      <c r="I246" s="40">
        <v>129.8</v>
      </c>
      <c r="J246" s="37">
        <f>K246+L246</f>
        <v>4</v>
      </c>
      <c r="K246" s="37">
        <v>0</v>
      </c>
      <c r="L246" s="37">
        <v>4</v>
      </c>
      <c r="M246" s="40">
        <f>N246+O246</f>
        <v>129.8</v>
      </c>
      <c r="N246" s="40">
        <v>0</v>
      </c>
      <c r="O246" s="41">
        <v>129.8</v>
      </c>
      <c r="P246" s="42">
        <v>4491080</v>
      </c>
      <c r="Q246" s="42">
        <v>1211247.43</v>
      </c>
      <c r="R246" s="42">
        <v>2928562.03</v>
      </c>
      <c r="S246" s="42">
        <v>351270.54</v>
      </c>
      <c r="T246" s="43">
        <v>0</v>
      </c>
      <c r="V246" s="54"/>
      <c r="W246" s="54"/>
    </row>
    <row r="247" spans="1:23" ht="15">
      <c r="A247" s="67">
        <v>215</v>
      </c>
      <c r="B247" s="47" t="s">
        <v>387</v>
      </c>
      <c r="C247" s="39" t="s">
        <v>93</v>
      </c>
      <c r="D247" s="50">
        <v>39806</v>
      </c>
      <c r="E247" s="39" t="s">
        <v>44</v>
      </c>
      <c r="F247" s="39" t="s">
        <v>45</v>
      </c>
      <c r="G247" s="37">
        <v>4</v>
      </c>
      <c r="H247" s="37">
        <v>4</v>
      </c>
      <c r="I247" s="40">
        <v>119.4</v>
      </c>
      <c r="J247" s="37">
        <f>K247+L247</f>
        <v>3</v>
      </c>
      <c r="K247" s="37">
        <v>0</v>
      </c>
      <c r="L247" s="37">
        <v>3</v>
      </c>
      <c r="M247" s="40">
        <f>N247+O247</f>
        <v>89.4</v>
      </c>
      <c r="N247" s="40">
        <v>0</v>
      </c>
      <c r="O247" s="41">
        <v>89.4</v>
      </c>
      <c r="P247" s="42">
        <v>3093240</v>
      </c>
      <c r="Q247" s="42">
        <v>834249</v>
      </c>
      <c r="R247" s="42">
        <v>2017052.74</v>
      </c>
      <c r="S247" s="42">
        <v>241938.26</v>
      </c>
      <c r="T247" s="43">
        <v>0</v>
      </c>
      <c r="V247" s="54"/>
      <c r="W247" s="54"/>
    </row>
    <row r="248" spans="1:23" ht="15">
      <c r="A248" s="67">
        <v>216</v>
      </c>
      <c r="B248" s="47" t="s">
        <v>388</v>
      </c>
      <c r="C248" s="39" t="s">
        <v>93</v>
      </c>
      <c r="D248" s="50">
        <v>39806</v>
      </c>
      <c r="E248" s="39" t="s">
        <v>44</v>
      </c>
      <c r="F248" s="39" t="s">
        <v>45</v>
      </c>
      <c r="G248" s="37">
        <v>37</v>
      </c>
      <c r="H248" s="37">
        <v>37</v>
      </c>
      <c r="I248" s="40">
        <v>726.5</v>
      </c>
      <c r="J248" s="37">
        <f>K248+L248</f>
        <v>13</v>
      </c>
      <c r="K248" s="37">
        <v>1</v>
      </c>
      <c r="L248" s="37">
        <v>12</v>
      </c>
      <c r="M248" s="40">
        <f>N248+O248</f>
        <v>726.5</v>
      </c>
      <c r="N248" s="40">
        <v>44.4</v>
      </c>
      <c r="O248" s="41">
        <v>682.1</v>
      </c>
      <c r="P248" s="42">
        <v>25136900</v>
      </c>
      <c r="Q248" s="42">
        <v>6779439.6</v>
      </c>
      <c r="R248" s="42">
        <v>16391373.75</v>
      </c>
      <c r="S248" s="42">
        <v>1966086.65</v>
      </c>
      <c r="T248" s="43">
        <v>0</v>
      </c>
      <c r="V248" s="54"/>
      <c r="W248" s="54"/>
    </row>
    <row r="249" spans="1:23" ht="15">
      <c r="A249" s="67">
        <v>217</v>
      </c>
      <c r="B249" s="47" t="s">
        <v>389</v>
      </c>
      <c r="C249" s="39" t="s">
        <v>93</v>
      </c>
      <c r="D249" s="50">
        <v>39806</v>
      </c>
      <c r="E249" s="39" t="s">
        <v>44</v>
      </c>
      <c r="F249" s="39" t="s">
        <v>45</v>
      </c>
      <c r="G249" s="37">
        <v>6</v>
      </c>
      <c r="H249" s="37">
        <v>6</v>
      </c>
      <c r="I249" s="40">
        <v>237.6</v>
      </c>
      <c r="J249" s="37">
        <f>K249+L249</f>
        <v>5</v>
      </c>
      <c r="K249" s="37">
        <v>0</v>
      </c>
      <c r="L249" s="37">
        <v>5</v>
      </c>
      <c r="M249" s="40">
        <f>N249+O249</f>
        <v>105.7</v>
      </c>
      <c r="N249" s="40">
        <v>0</v>
      </c>
      <c r="O249" s="41">
        <v>105.7</v>
      </c>
      <c r="P249" s="42">
        <v>3657220</v>
      </c>
      <c r="Q249" s="42">
        <v>986354.8</v>
      </c>
      <c r="R249" s="42">
        <v>2384815.15</v>
      </c>
      <c r="S249" s="42">
        <v>286050.05</v>
      </c>
      <c r="T249" s="43">
        <v>0</v>
      </c>
      <c r="V249" s="54"/>
      <c r="W249" s="54"/>
    </row>
    <row r="250" spans="1:23" ht="15">
      <c r="A250" s="67">
        <v>218</v>
      </c>
      <c r="B250" s="47" t="s">
        <v>390</v>
      </c>
      <c r="C250" s="39" t="s">
        <v>93</v>
      </c>
      <c r="D250" s="50">
        <v>39806</v>
      </c>
      <c r="E250" s="39" t="s">
        <v>44</v>
      </c>
      <c r="F250" s="39" t="s">
        <v>45</v>
      </c>
      <c r="G250" s="37">
        <v>8</v>
      </c>
      <c r="H250" s="37">
        <v>8</v>
      </c>
      <c r="I250" s="40">
        <v>250.5</v>
      </c>
      <c r="J250" s="37">
        <f>K250+L250</f>
        <v>3</v>
      </c>
      <c r="K250" s="37">
        <v>0</v>
      </c>
      <c r="L250" s="37">
        <v>3</v>
      </c>
      <c r="M250" s="40">
        <f>N250+O250</f>
        <v>94.1</v>
      </c>
      <c r="N250" s="40">
        <v>0</v>
      </c>
      <c r="O250" s="41">
        <v>94.1</v>
      </c>
      <c r="P250" s="42">
        <v>3255860</v>
      </c>
      <c r="Q250" s="42">
        <v>878107.73</v>
      </c>
      <c r="R250" s="42">
        <v>2123094.66</v>
      </c>
      <c r="S250" s="42">
        <v>254657.61</v>
      </c>
      <c r="T250" s="43">
        <v>0</v>
      </c>
      <c r="V250" s="54"/>
      <c r="W250" s="54"/>
    </row>
    <row r="251" spans="1:23" ht="15">
      <c r="A251" s="67">
        <v>219</v>
      </c>
      <c r="B251" s="47" t="s">
        <v>391</v>
      </c>
      <c r="C251" s="39" t="s">
        <v>93</v>
      </c>
      <c r="D251" s="50">
        <v>39806</v>
      </c>
      <c r="E251" s="39" t="s">
        <v>44</v>
      </c>
      <c r="F251" s="39" t="s">
        <v>45</v>
      </c>
      <c r="G251" s="37">
        <v>11</v>
      </c>
      <c r="H251" s="37">
        <v>11</v>
      </c>
      <c r="I251" s="40">
        <v>250.3</v>
      </c>
      <c r="J251" s="37">
        <f>K251+L251</f>
        <v>5</v>
      </c>
      <c r="K251" s="37">
        <v>0</v>
      </c>
      <c r="L251" s="37">
        <v>5</v>
      </c>
      <c r="M251" s="40">
        <f>N251+O251</f>
        <v>155.9</v>
      </c>
      <c r="N251" s="40">
        <v>0</v>
      </c>
      <c r="O251" s="41">
        <v>155.9</v>
      </c>
      <c r="P251" s="42">
        <v>5394140</v>
      </c>
      <c r="Q251" s="42">
        <v>1454803.35</v>
      </c>
      <c r="R251" s="42">
        <v>3517433.13</v>
      </c>
      <c r="S251" s="42">
        <v>421903.52</v>
      </c>
      <c r="T251" s="43">
        <v>0</v>
      </c>
      <c r="V251" s="54"/>
      <c r="W251" s="54"/>
    </row>
    <row r="252" spans="1:23" ht="15">
      <c r="A252" s="67">
        <v>220</v>
      </c>
      <c r="B252" s="47" t="s">
        <v>392</v>
      </c>
      <c r="C252" s="39" t="s">
        <v>93</v>
      </c>
      <c r="D252" s="50">
        <v>39806</v>
      </c>
      <c r="E252" s="39" t="s">
        <v>44</v>
      </c>
      <c r="F252" s="39" t="s">
        <v>45</v>
      </c>
      <c r="G252" s="37">
        <v>3</v>
      </c>
      <c r="H252" s="37">
        <v>3</v>
      </c>
      <c r="I252" s="40">
        <v>127.7</v>
      </c>
      <c r="J252" s="37">
        <f>K252+L252</f>
        <v>2</v>
      </c>
      <c r="K252" s="37">
        <v>0</v>
      </c>
      <c r="L252" s="37">
        <v>2</v>
      </c>
      <c r="M252" s="40">
        <f>N252+O252</f>
        <v>95.9</v>
      </c>
      <c r="N252" s="40">
        <v>0</v>
      </c>
      <c r="O252" s="41">
        <v>95.9</v>
      </c>
      <c r="P252" s="42">
        <v>3318140</v>
      </c>
      <c r="Q252" s="42">
        <v>894904.69</v>
      </c>
      <c r="R252" s="42">
        <v>2163706.46</v>
      </c>
      <c r="S252" s="42">
        <v>259528.85</v>
      </c>
      <c r="T252" s="43">
        <v>0</v>
      </c>
      <c r="V252" s="54"/>
      <c r="W252" s="54"/>
    </row>
    <row r="253" spans="1:23" ht="15">
      <c r="A253" s="67">
        <v>221</v>
      </c>
      <c r="B253" s="47" t="s">
        <v>393</v>
      </c>
      <c r="C253" s="39" t="s">
        <v>93</v>
      </c>
      <c r="D253" s="50">
        <v>39806</v>
      </c>
      <c r="E253" s="39" t="s">
        <v>44</v>
      </c>
      <c r="F253" s="39" t="s">
        <v>45</v>
      </c>
      <c r="G253" s="37">
        <v>4</v>
      </c>
      <c r="H253" s="37">
        <v>4</v>
      </c>
      <c r="I253" s="40">
        <v>126</v>
      </c>
      <c r="J253" s="37">
        <f>K253+L253</f>
        <v>3</v>
      </c>
      <c r="K253" s="37">
        <v>0</v>
      </c>
      <c r="L253" s="37">
        <v>3</v>
      </c>
      <c r="M253" s="40">
        <f>N253+O253</f>
        <v>126</v>
      </c>
      <c r="N253" s="40">
        <v>0</v>
      </c>
      <c r="O253" s="41">
        <v>126</v>
      </c>
      <c r="P253" s="42">
        <v>4359600</v>
      </c>
      <c r="Q253" s="42">
        <v>1175787.19</v>
      </c>
      <c r="R253" s="42">
        <v>2842826</v>
      </c>
      <c r="S253" s="42">
        <v>340986.81</v>
      </c>
      <c r="T253" s="43">
        <v>0</v>
      </c>
      <c r="V253" s="54"/>
      <c r="W253" s="54"/>
    </row>
    <row r="254" spans="1:23" ht="15">
      <c r="A254" s="67">
        <v>222</v>
      </c>
      <c r="B254" s="47" t="s">
        <v>394</v>
      </c>
      <c r="C254" s="39" t="s">
        <v>93</v>
      </c>
      <c r="D254" s="50">
        <v>39806</v>
      </c>
      <c r="E254" s="39" t="s">
        <v>44</v>
      </c>
      <c r="F254" s="39" t="s">
        <v>45</v>
      </c>
      <c r="G254" s="37">
        <v>4</v>
      </c>
      <c r="H254" s="37">
        <v>4</v>
      </c>
      <c r="I254" s="40">
        <v>127</v>
      </c>
      <c r="J254" s="37">
        <f>K254+L254</f>
        <v>2</v>
      </c>
      <c r="K254" s="37">
        <v>0</v>
      </c>
      <c r="L254" s="37">
        <v>2</v>
      </c>
      <c r="M254" s="40">
        <f>N254+O254</f>
        <v>95</v>
      </c>
      <c r="N254" s="40">
        <v>0</v>
      </c>
      <c r="O254" s="41">
        <v>95</v>
      </c>
      <c r="P254" s="42">
        <v>3287000</v>
      </c>
      <c r="Q254" s="42">
        <v>886506.21</v>
      </c>
      <c r="R254" s="42">
        <v>2143400.56</v>
      </c>
      <c r="S254" s="42">
        <v>257093.23</v>
      </c>
      <c r="T254" s="43">
        <v>0</v>
      </c>
      <c r="V254" s="54"/>
      <c r="W254" s="54"/>
    </row>
    <row r="255" spans="1:23" ht="15">
      <c r="A255" s="67">
        <v>223</v>
      </c>
      <c r="B255" s="47" t="s">
        <v>395</v>
      </c>
      <c r="C255" s="39" t="s">
        <v>93</v>
      </c>
      <c r="D255" s="50">
        <v>39806</v>
      </c>
      <c r="E255" s="39" t="s">
        <v>44</v>
      </c>
      <c r="F255" s="39" t="s">
        <v>45</v>
      </c>
      <c r="G255" s="37">
        <v>5</v>
      </c>
      <c r="H255" s="37">
        <v>5</v>
      </c>
      <c r="I255" s="40">
        <v>83.2</v>
      </c>
      <c r="J255" s="37">
        <f>K255+L255</f>
        <v>2</v>
      </c>
      <c r="K255" s="37">
        <v>0</v>
      </c>
      <c r="L255" s="37">
        <v>2</v>
      </c>
      <c r="M255" s="40">
        <f>N255+O255</f>
        <v>83.2</v>
      </c>
      <c r="N255" s="40">
        <v>0</v>
      </c>
      <c r="O255" s="41">
        <v>83.2</v>
      </c>
      <c r="P255" s="42">
        <v>2878720</v>
      </c>
      <c r="Q255" s="42">
        <v>776392.81</v>
      </c>
      <c r="R255" s="42">
        <v>1877167.65</v>
      </c>
      <c r="S255" s="42">
        <v>225159.54</v>
      </c>
      <c r="T255" s="43">
        <v>0</v>
      </c>
      <c r="V255" s="54"/>
      <c r="W255" s="54"/>
    </row>
    <row r="256" spans="1:23" ht="15">
      <c r="A256" s="67">
        <v>224</v>
      </c>
      <c r="B256" s="47" t="s">
        <v>396</v>
      </c>
      <c r="C256" s="39" t="s">
        <v>93</v>
      </c>
      <c r="D256" s="50">
        <v>38999</v>
      </c>
      <c r="E256" s="39" t="s">
        <v>44</v>
      </c>
      <c r="F256" s="39" t="s">
        <v>45</v>
      </c>
      <c r="G256" s="37">
        <v>23</v>
      </c>
      <c r="H256" s="37">
        <v>23</v>
      </c>
      <c r="I256" s="40">
        <v>516.8</v>
      </c>
      <c r="J256" s="37">
        <f>K256+L256</f>
        <v>10</v>
      </c>
      <c r="K256" s="37">
        <v>0</v>
      </c>
      <c r="L256" s="37">
        <v>10</v>
      </c>
      <c r="M256" s="40">
        <f>N256+O256</f>
        <v>376.2</v>
      </c>
      <c r="N256" s="40">
        <v>0</v>
      </c>
      <c r="O256" s="41">
        <v>376.2</v>
      </c>
      <c r="P256" s="42">
        <v>13016520</v>
      </c>
      <c r="Q256" s="42">
        <v>3510564.59</v>
      </c>
      <c r="R256" s="42">
        <v>8487866.21</v>
      </c>
      <c r="S256" s="42">
        <v>1018089.2</v>
      </c>
      <c r="T256" s="43">
        <v>0</v>
      </c>
      <c r="V256" s="54"/>
      <c r="W256" s="54"/>
    </row>
    <row r="257" spans="1:23" ht="15">
      <c r="A257" s="67">
        <v>225</v>
      </c>
      <c r="B257" s="47" t="s">
        <v>397</v>
      </c>
      <c r="C257" s="39" t="s">
        <v>93</v>
      </c>
      <c r="D257" s="50">
        <v>38999</v>
      </c>
      <c r="E257" s="39" t="s">
        <v>44</v>
      </c>
      <c r="F257" s="39" t="s">
        <v>45</v>
      </c>
      <c r="G257" s="37">
        <v>22</v>
      </c>
      <c r="H257" s="37">
        <v>22</v>
      </c>
      <c r="I257" s="40">
        <v>535.3</v>
      </c>
      <c r="J257" s="37">
        <f>K257+L257</f>
        <v>10</v>
      </c>
      <c r="K257" s="37">
        <v>5</v>
      </c>
      <c r="L257" s="37">
        <v>5</v>
      </c>
      <c r="M257" s="40">
        <f>N257+O257</f>
        <v>384.9</v>
      </c>
      <c r="N257" s="40">
        <v>171.6</v>
      </c>
      <c r="O257" s="41">
        <v>213.3</v>
      </c>
      <c r="P257" s="42">
        <v>13317540</v>
      </c>
      <c r="Q257" s="42">
        <v>3591749.9</v>
      </c>
      <c r="R257" s="42">
        <v>8684156.58</v>
      </c>
      <c r="S257" s="42">
        <v>1041633.52</v>
      </c>
      <c r="T257" s="43">
        <v>0</v>
      </c>
      <c r="V257" s="54"/>
      <c r="W257" s="54"/>
    </row>
    <row r="258" spans="1:23" ht="15">
      <c r="A258" s="67">
        <v>226</v>
      </c>
      <c r="B258" s="47" t="s">
        <v>398</v>
      </c>
      <c r="C258" s="39" t="s">
        <v>399</v>
      </c>
      <c r="D258" s="50">
        <v>40599</v>
      </c>
      <c r="E258" s="39" t="s">
        <v>44</v>
      </c>
      <c r="F258" s="39" t="s">
        <v>45</v>
      </c>
      <c r="G258" s="37">
        <v>9</v>
      </c>
      <c r="H258" s="37">
        <v>9</v>
      </c>
      <c r="I258" s="40">
        <v>208.3</v>
      </c>
      <c r="J258" s="37">
        <f>K258+L258</f>
        <v>3</v>
      </c>
      <c r="K258" s="37">
        <v>0</v>
      </c>
      <c r="L258" s="37">
        <v>3</v>
      </c>
      <c r="M258" s="40">
        <f>N258+O258</f>
        <v>163.3</v>
      </c>
      <c r="N258" s="40">
        <v>0</v>
      </c>
      <c r="O258" s="41">
        <v>163.3</v>
      </c>
      <c r="P258" s="42">
        <v>5650180</v>
      </c>
      <c r="Q258" s="42">
        <v>1523857.52</v>
      </c>
      <c r="R258" s="42">
        <v>3684392.75</v>
      </c>
      <c r="S258" s="42">
        <v>441929.73</v>
      </c>
      <c r="T258" s="43">
        <v>0</v>
      </c>
      <c r="V258" s="54"/>
      <c r="W258" s="54"/>
    </row>
    <row r="259" spans="1:23" ht="15">
      <c r="A259" s="67">
        <v>227</v>
      </c>
      <c r="B259" s="47" t="s">
        <v>400</v>
      </c>
      <c r="C259" s="39" t="s">
        <v>401</v>
      </c>
      <c r="D259" s="50">
        <v>40660</v>
      </c>
      <c r="E259" s="39" t="s">
        <v>44</v>
      </c>
      <c r="F259" s="39" t="s">
        <v>45</v>
      </c>
      <c r="G259" s="37">
        <v>7</v>
      </c>
      <c r="H259" s="37">
        <v>7</v>
      </c>
      <c r="I259" s="40">
        <v>79.04</v>
      </c>
      <c r="J259" s="37">
        <f>K259+L259</f>
        <v>2</v>
      </c>
      <c r="K259" s="37">
        <v>0</v>
      </c>
      <c r="L259" s="37">
        <v>2</v>
      </c>
      <c r="M259" s="40">
        <f>N259+O259</f>
        <v>79.04</v>
      </c>
      <c r="N259" s="40">
        <v>0</v>
      </c>
      <c r="O259" s="41">
        <v>79.04</v>
      </c>
      <c r="P259" s="42">
        <v>2734784</v>
      </c>
      <c r="Q259" s="42">
        <v>737573.17</v>
      </c>
      <c r="R259" s="42">
        <v>1783309.27</v>
      </c>
      <c r="S259" s="42">
        <v>213901.56</v>
      </c>
      <c r="T259" s="43">
        <v>0</v>
      </c>
      <c r="V259" s="54"/>
      <c r="W259" s="54"/>
    </row>
    <row r="260" spans="1:23" ht="15">
      <c r="A260" s="67">
        <v>228</v>
      </c>
      <c r="B260" s="47" t="s">
        <v>402</v>
      </c>
      <c r="C260" s="39" t="s">
        <v>403</v>
      </c>
      <c r="D260" s="50">
        <v>40837</v>
      </c>
      <c r="E260" s="39" t="s">
        <v>44</v>
      </c>
      <c r="F260" s="39" t="s">
        <v>45</v>
      </c>
      <c r="G260" s="37">
        <v>4</v>
      </c>
      <c r="H260" s="37">
        <v>4</v>
      </c>
      <c r="I260" s="40">
        <v>84</v>
      </c>
      <c r="J260" s="37">
        <f>K260+L260</f>
        <v>2</v>
      </c>
      <c r="K260" s="37">
        <v>0</v>
      </c>
      <c r="L260" s="37">
        <v>2</v>
      </c>
      <c r="M260" s="40">
        <f>N260+O260</f>
        <v>84</v>
      </c>
      <c r="N260" s="40">
        <v>0</v>
      </c>
      <c r="O260" s="41">
        <v>84</v>
      </c>
      <c r="P260" s="42">
        <v>2906400</v>
      </c>
      <c r="Q260" s="42">
        <v>783858.12</v>
      </c>
      <c r="R260" s="42">
        <v>1895217.34</v>
      </c>
      <c r="S260" s="42">
        <v>227324.54</v>
      </c>
      <c r="T260" s="43">
        <v>0</v>
      </c>
      <c r="V260" s="54"/>
      <c r="W260" s="54"/>
    </row>
    <row r="261" spans="1:23" ht="15">
      <c r="A261" s="67">
        <v>229</v>
      </c>
      <c r="B261" s="47" t="s">
        <v>404</v>
      </c>
      <c r="C261" s="39">
        <v>6</v>
      </c>
      <c r="D261" s="50">
        <v>40695</v>
      </c>
      <c r="E261" s="39" t="s">
        <v>44</v>
      </c>
      <c r="F261" s="39" t="s">
        <v>45</v>
      </c>
      <c r="G261" s="37">
        <v>20</v>
      </c>
      <c r="H261" s="37">
        <v>20</v>
      </c>
      <c r="I261" s="40">
        <v>306</v>
      </c>
      <c r="J261" s="37">
        <f>K261+L261</f>
        <v>7</v>
      </c>
      <c r="K261" s="37">
        <v>0</v>
      </c>
      <c r="L261" s="37">
        <v>7</v>
      </c>
      <c r="M261" s="40">
        <f>N261+O261</f>
        <v>306</v>
      </c>
      <c r="N261" s="40">
        <v>0</v>
      </c>
      <c r="O261" s="41">
        <v>306</v>
      </c>
      <c r="P261" s="42">
        <v>10587600</v>
      </c>
      <c r="Q261" s="42">
        <v>2855483.16</v>
      </c>
      <c r="R261" s="42">
        <v>6904006.01</v>
      </c>
      <c r="S261" s="42">
        <v>828110.83</v>
      </c>
      <c r="T261" s="43">
        <v>0</v>
      </c>
      <c r="V261" s="54"/>
      <c r="W261" s="54"/>
    </row>
    <row r="262" spans="1:23" ht="15">
      <c r="A262" s="67">
        <v>230</v>
      </c>
      <c r="B262" s="47" t="s">
        <v>405</v>
      </c>
      <c r="C262" s="39" t="s">
        <v>406</v>
      </c>
      <c r="D262" s="50">
        <v>40218</v>
      </c>
      <c r="E262" s="39" t="s">
        <v>44</v>
      </c>
      <c r="F262" s="39" t="s">
        <v>45</v>
      </c>
      <c r="G262" s="37">
        <v>13</v>
      </c>
      <c r="H262" s="37">
        <v>13</v>
      </c>
      <c r="I262" s="40">
        <v>322</v>
      </c>
      <c r="J262" s="37">
        <f>K262+L262</f>
        <v>7</v>
      </c>
      <c r="K262" s="37">
        <v>0</v>
      </c>
      <c r="L262" s="37">
        <v>7</v>
      </c>
      <c r="M262" s="40">
        <f>N262+O262</f>
        <v>282.6</v>
      </c>
      <c r="N262" s="40">
        <v>0</v>
      </c>
      <c r="O262" s="41">
        <v>282.6</v>
      </c>
      <c r="P262" s="42">
        <v>9777960</v>
      </c>
      <c r="Q262" s="42">
        <v>2637122.68</v>
      </c>
      <c r="R262" s="42">
        <v>6376052.61</v>
      </c>
      <c r="S262" s="42">
        <v>764784.71</v>
      </c>
      <c r="T262" s="43">
        <v>0</v>
      </c>
      <c r="V262" s="54"/>
      <c r="W262" s="54"/>
    </row>
    <row r="263" spans="1:23" ht="15">
      <c r="A263" s="67">
        <v>231</v>
      </c>
      <c r="B263" s="47" t="s">
        <v>407</v>
      </c>
      <c r="C263" s="39">
        <v>5</v>
      </c>
      <c r="D263" s="50">
        <v>40695</v>
      </c>
      <c r="E263" s="39" t="s">
        <v>44</v>
      </c>
      <c r="F263" s="39" t="s">
        <v>45</v>
      </c>
      <c r="G263" s="37">
        <v>6</v>
      </c>
      <c r="H263" s="37">
        <v>6</v>
      </c>
      <c r="I263" s="40">
        <v>211.3</v>
      </c>
      <c r="J263" s="37">
        <f>K263+L263</f>
        <v>4</v>
      </c>
      <c r="K263" s="37">
        <v>0</v>
      </c>
      <c r="L263" s="37">
        <v>4</v>
      </c>
      <c r="M263" s="40">
        <f>N263+O263</f>
        <v>211.3</v>
      </c>
      <c r="N263" s="40">
        <v>0</v>
      </c>
      <c r="O263" s="41">
        <v>211.3</v>
      </c>
      <c r="P263" s="42">
        <v>7310980</v>
      </c>
      <c r="Q263" s="42">
        <v>1971776.44</v>
      </c>
      <c r="R263" s="42">
        <v>4767374.09</v>
      </c>
      <c r="S263" s="42">
        <v>571829.47</v>
      </c>
      <c r="T263" s="43">
        <v>0</v>
      </c>
      <c r="V263" s="54"/>
      <c r="W263" s="54"/>
    </row>
    <row r="264" spans="1:23" ht="15">
      <c r="A264" s="67">
        <v>232</v>
      </c>
      <c r="B264" s="47" t="s">
        <v>408</v>
      </c>
      <c r="C264" s="39" t="s">
        <v>93</v>
      </c>
      <c r="D264" s="50">
        <v>38999</v>
      </c>
      <c r="E264" s="39" t="s">
        <v>44</v>
      </c>
      <c r="F264" s="39" t="s">
        <v>45</v>
      </c>
      <c r="G264" s="37">
        <v>10</v>
      </c>
      <c r="H264" s="37">
        <v>10</v>
      </c>
      <c r="I264" s="40">
        <v>283.9</v>
      </c>
      <c r="J264" s="37">
        <f>K264+L264</f>
        <v>6</v>
      </c>
      <c r="K264" s="37">
        <v>0</v>
      </c>
      <c r="L264" s="37">
        <v>6</v>
      </c>
      <c r="M264" s="40">
        <f>N264+O264</f>
        <v>201.9</v>
      </c>
      <c r="N264" s="40">
        <v>0</v>
      </c>
      <c r="O264" s="41">
        <v>201.9</v>
      </c>
      <c r="P264" s="42">
        <v>6985740</v>
      </c>
      <c r="Q264" s="42">
        <v>1884058.99</v>
      </c>
      <c r="R264" s="42">
        <v>4555290.24</v>
      </c>
      <c r="S264" s="42">
        <v>546390.77</v>
      </c>
      <c r="T264" s="43">
        <v>0</v>
      </c>
      <c r="V264" s="54"/>
      <c r="W264" s="54"/>
    </row>
    <row r="265" spans="1:23" ht="15">
      <c r="A265" s="67">
        <v>233</v>
      </c>
      <c r="B265" s="47" t="s">
        <v>409</v>
      </c>
      <c r="C265" s="39" t="s">
        <v>410</v>
      </c>
      <c r="D265" s="50">
        <v>40484</v>
      </c>
      <c r="E265" s="39" t="s">
        <v>44</v>
      </c>
      <c r="F265" s="39" t="s">
        <v>45</v>
      </c>
      <c r="G265" s="37">
        <v>21</v>
      </c>
      <c r="H265" s="37">
        <v>21</v>
      </c>
      <c r="I265" s="40">
        <v>499.4</v>
      </c>
      <c r="J265" s="37">
        <f>K265+L265</f>
        <v>12</v>
      </c>
      <c r="K265" s="37">
        <v>4</v>
      </c>
      <c r="L265" s="37">
        <v>8</v>
      </c>
      <c r="M265" s="40">
        <f>N265+O265</f>
        <v>499.4</v>
      </c>
      <c r="N265" s="40">
        <v>180.1</v>
      </c>
      <c r="O265" s="41">
        <v>319.3</v>
      </c>
      <c r="P265" s="42">
        <v>17279240</v>
      </c>
      <c r="Q265" s="42">
        <v>4660223.17</v>
      </c>
      <c r="R265" s="42">
        <v>11267518.31</v>
      </c>
      <c r="S265" s="42">
        <v>1351498.52</v>
      </c>
      <c r="T265" s="43">
        <v>0</v>
      </c>
      <c r="V265" s="54"/>
      <c r="W265" s="54"/>
    </row>
    <row r="266" spans="1:23" ht="15">
      <c r="A266" s="67">
        <v>234</v>
      </c>
      <c r="B266" s="47" t="s">
        <v>411</v>
      </c>
      <c r="C266" s="39">
        <v>10</v>
      </c>
      <c r="D266" s="50">
        <v>40695</v>
      </c>
      <c r="E266" s="39" t="s">
        <v>44</v>
      </c>
      <c r="F266" s="39" t="s">
        <v>45</v>
      </c>
      <c r="G266" s="37">
        <v>16</v>
      </c>
      <c r="H266" s="37">
        <v>16</v>
      </c>
      <c r="I266" s="40">
        <v>597.7</v>
      </c>
      <c r="J266" s="37">
        <f>K266+L266</f>
        <v>9</v>
      </c>
      <c r="K266" s="37">
        <v>0</v>
      </c>
      <c r="L266" s="37">
        <v>9</v>
      </c>
      <c r="M266" s="40">
        <f>N266+O266</f>
        <v>144.6</v>
      </c>
      <c r="N266" s="40">
        <v>0</v>
      </c>
      <c r="O266" s="41">
        <v>144.6</v>
      </c>
      <c r="P266" s="42">
        <v>5003160</v>
      </c>
      <c r="Q266" s="42">
        <v>1349355.77</v>
      </c>
      <c r="R266" s="42">
        <v>3262481.27</v>
      </c>
      <c r="S266" s="42">
        <v>391322.96</v>
      </c>
      <c r="T266" s="43">
        <v>0</v>
      </c>
      <c r="V266" s="54"/>
      <c r="W266" s="54"/>
    </row>
    <row r="267" spans="1:23" ht="15">
      <c r="A267" s="67">
        <v>235</v>
      </c>
      <c r="B267" s="47" t="s">
        <v>412</v>
      </c>
      <c r="C267" s="39" t="s">
        <v>413</v>
      </c>
      <c r="D267" s="50">
        <v>40458</v>
      </c>
      <c r="E267" s="39" t="s">
        <v>44</v>
      </c>
      <c r="F267" s="39" t="s">
        <v>45</v>
      </c>
      <c r="G267" s="37">
        <v>2</v>
      </c>
      <c r="H267" s="37">
        <v>2</v>
      </c>
      <c r="I267" s="40">
        <v>202.3</v>
      </c>
      <c r="J267" s="37">
        <f>K267+L267</f>
        <v>2</v>
      </c>
      <c r="K267" s="37">
        <v>0</v>
      </c>
      <c r="L267" s="37">
        <v>2</v>
      </c>
      <c r="M267" s="40">
        <f>N267+O267</f>
        <v>86.7</v>
      </c>
      <c r="N267" s="40">
        <v>0</v>
      </c>
      <c r="O267" s="41">
        <v>86.7</v>
      </c>
      <c r="P267" s="51">
        <v>2999820</v>
      </c>
      <c r="Q267" s="51">
        <v>809053.56</v>
      </c>
      <c r="R267" s="51">
        <v>1956135.04</v>
      </c>
      <c r="S267" s="51">
        <v>234631.4</v>
      </c>
      <c r="T267" s="43">
        <v>0</v>
      </c>
      <c r="V267" s="54"/>
      <c r="W267" s="54"/>
    </row>
    <row r="268" spans="1:23" s="29" customFormat="1" ht="17.25" customHeight="1">
      <c r="A268" s="62" t="s">
        <v>414</v>
      </c>
      <c r="B268" s="62"/>
      <c r="C268" s="31" t="s">
        <v>38</v>
      </c>
      <c r="D268" s="31" t="s">
        <v>38</v>
      </c>
      <c r="E268" s="31" t="s">
        <v>38</v>
      </c>
      <c r="F268" s="31" t="s">
        <v>38</v>
      </c>
      <c r="G268" s="26">
        <f>SUM(G269:G272)</f>
        <v>46</v>
      </c>
      <c r="H268" s="26">
        <f>SUM(H269:H272)</f>
        <v>43</v>
      </c>
      <c r="I268" s="27">
        <f>SUM(I269:I272)</f>
        <v>1665.6</v>
      </c>
      <c r="J268" s="26">
        <f>SUM(J269:J272)</f>
        <v>13</v>
      </c>
      <c r="K268" s="26">
        <f>SUM(K269:K272)</f>
        <v>4</v>
      </c>
      <c r="L268" s="26">
        <f>SUM(L269:L272)</f>
        <v>9</v>
      </c>
      <c r="M268" s="27">
        <f>SUM(M269:M272)</f>
        <v>787.2</v>
      </c>
      <c r="N268" s="27">
        <f>SUM(N269:N272)</f>
        <v>234.6</v>
      </c>
      <c r="O268" s="27">
        <f>SUM(O269:O272)</f>
        <v>552.6</v>
      </c>
      <c r="P268" s="27">
        <v>27237120</v>
      </c>
      <c r="Q268" s="27">
        <v>7355202.05</v>
      </c>
      <c r="R268" s="27">
        <v>17751566.61</v>
      </c>
      <c r="S268" s="27">
        <v>2130351.34</v>
      </c>
      <c r="T268" s="28">
        <v>0</v>
      </c>
      <c r="V268" s="6"/>
      <c r="W268" s="6"/>
    </row>
    <row r="269" spans="1:23" ht="15">
      <c r="A269" s="67">
        <v>236</v>
      </c>
      <c r="B269" s="47" t="s">
        <v>415</v>
      </c>
      <c r="C269" s="39" t="s">
        <v>93</v>
      </c>
      <c r="D269" s="50">
        <v>38769</v>
      </c>
      <c r="E269" s="39" t="s">
        <v>44</v>
      </c>
      <c r="F269" s="39" t="s">
        <v>45</v>
      </c>
      <c r="G269" s="37">
        <v>19</v>
      </c>
      <c r="H269" s="37">
        <v>19</v>
      </c>
      <c r="I269" s="40">
        <v>705</v>
      </c>
      <c r="J269" s="37">
        <v>6</v>
      </c>
      <c r="K269" s="37">
        <v>1</v>
      </c>
      <c r="L269" s="37">
        <v>5</v>
      </c>
      <c r="M269" s="40">
        <v>353.6</v>
      </c>
      <c r="N269" s="40">
        <v>53</v>
      </c>
      <c r="O269" s="41">
        <v>300.6</v>
      </c>
      <c r="P269" s="42">
        <f>M269*34600</f>
        <v>12234560</v>
      </c>
      <c r="Q269" s="82">
        <v>3303861.08</v>
      </c>
      <c r="R269" s="82">
        <v>7973772.81</v>
      </c>
      <c r="S269" s="82">
        <v>956926.11</v>
      </c>
      <c r="T269" s="43">
        <v>0</v>
      </c>
      <c r="V269" s="54"/>
      <c r="W269" s="54"/>
    </row>
    <row r="270" spans="1:23" ht="15">
      <c r="A270" s="67">
        <v>237</v>
      </c>
      <c r="B270" s="47" t="s">
        <v>416</v>
      </c>
      <c r="C270" s="39" t="s">
        <v>93</v>
      </c>
      <c r="D270" s="50">
        <v>38769</v>
      </c>
      <c r="E270" s="39" t="s">
        <v>44</v>
      </c>
      <c r="F270" s="39" t="s">
        <v>45</v>
      </c>
      <c r="G270" s="37">
        <v>10</v>
      </c>
      <c r="H270" s="37">
        <v>10</v>
      </c>
      <c r="I270" s="40">
        <v>714.8</v>
      </c>
      <c r="J270" s="37">
        <f>K270+L270</f>
        <v>4</v>
      </c>
      <c r="K270" s="37">
        <v>0</v>
      </c>
      <c r="L270" s="37">
        <v>4</v>
      </c>
      <c r="M270" s="40">
        <f>N270+O270</f>
        <v>252</v>
      </c>
      <c r="N270" s="40">
        <v>0</v>
      </c>
      <c r="O270" s="41">
        <v>252</v>
      </c>
      <c r="P270" s="42">
        <f>M270*34600</f>
        <v>8719200</v>
      </c>
      <c r="Q270" s="82">
        <v>2354561.63</v>
      </c>
      <c r="R270" s="82">
        <v>5682666.14</v>
      </c>
      <c r="S270" s="82">
        <v>681972.23</v>
      </c>
      <c r="T270" s="43">
        <v>0</v>
      </c>
      <c r="V270" s="54"/>
      <c r="W270" s="54"/>
    </row>
    <row r="271" spans="1:23" s="1" customFormat="1" ht="12.75">
      <c r="A271" s="53">
        <v>238</v>
      </c>
      <c r="B271" s="47" t="s">
        <v>417</v>
      </c>
      <c r="C271" s="39" t="s">
        <v>93</v>
      </c>
      <c r="D271" s="50">
        <v>40556</v>
      </c>
      <c r="E271" s="39" t="s">
        <v>44</v>
      </c>
      <c r="F271" s="39" t="s">
        <v>45</v>
      </c>
      <c r="G271" s="37">
        <v>10</v>
      </c>
      <c r="H271" s="37">
        <v>10</v>
      </c>
      <c r="I271" s="40">
        <v>115.5</v>
      </c>
      <c r="J271" s="37">
        <v>2</v>
      </c>
      <c r="K271" s="37">
        <v>2</v>
      </c>
      <c r="L271" s="37">
        <v>0</v>
      </c>
      <c r="M271" s="40">
        <v>115.5</v>
      </c>
      <c r="N271" s="40">
        <v>115.5</v>
      </c>
      <c r="O271" s="41">
        <v>0</v>
      </c>
      <c r="P271" s="42">
        <f>M271*34600</f>
        <v>3996300</v>
      </c>
      <c r="Q271" s="82">
        <v>1079174.09</v>
      </c>
      <c r="R271" s="82">
        <v>2604555.31</v>
      </c>
      <c r="S271" s="82">
        <v>312570.6</v>
      </c>
      <c r="T271" s="43">
        <v>0</v>
      </c>
      <c r="V271" s="54"/>
      <c r="W271" s="54"/>
    </row>
    <row r="272" spans="1:23" s="1" customFormat="1" ht="12.75">
      <c r="A272" s="53">
        <v>239</v>
      </c>
      <c r="B272" s="47" t="s">
        <v>418</v>
      </c>
      <c r="C272" s="39" t="s">
        <v>93</v>
      </c>
      <c r="D272" s="50">
        <v>40556</v>
      </c>
      <c r="E272" s="39" t="s">
        <v>44</v>
      </c>
      <c r="F272" s="39" t="s">
        <v>45</v>
      </c>
      <c r="G272" s="37">
        <v>7</v>
      </c>
      <c r="H272" s="37">
        <v>4</v>
      </c>
      <c r="I272" s="40">
        <v>130.3</v>
      </c>
      <c r="J272" s="37">
        <v>1</v>
      </c>
      <c r="K272" s="37">
        <v>1</v>
      </c>
      <c r="L272" s="37">
        <v>0</v>
      </c>
      <c r="M272" s="40">
        <v>66.1</v>
      </c>
      <c r="N272" s="40">
        <v>66.1</v>
      </c>
      <c r="O272" s="41">
        <v>0</v>
      </c>
      <c r="P272" s="42">
        <f>M272*34600</f>
        <v>2287060</v>
      </c>
      <c r="Q272" s="82">
        <v>617605.25</v>
      </c>
      <c r="R272" s="82">
        <v>1490572.35</v>
      </c>
      <c r="S272" s="82">
        <v>178882.4</v>
      </c>
      <c r="T272" s="43">
        <v>0</v>
      </c>
      <c r="V272" s="54"/>
      <c r="W272" s="54"/>
    </row>
    <row r="273" spans="1:23" s="29" customFormat="1" ht="18.75" customHeight="1">
      <c r="A273" s="62" t="s">
        <v>419</v>
      </c>
      <c r="B273" s="62"/>
      <c r="C273" s="31" t="s">
        <v>38</v>
      </c>
      <c r="D273" s="31" t="s">
        <v>38</v>
      </c>
      <c r="E273" s="31" t="s">
        <v>38</v>
      </c>
      <c r="F273" s="31" t="s">
        <v>38</v>
      </c>
      <c r="G273" s="26">
        <f>G274+G290+G303+G326+G351+G371+G404+G419+G422+G432+G450+G463</f>
        <v>2142</v>
      </c>
      <c r="H273" s="26">
        <f>H274+H290+H303+H326+H351+H371+H404+H419+H422+H432+H450+H463</f>
        <v>2142</v>
      </c>
      <c r="I273" s="27">
        <f>I274+I290+I303+I326+I351+I371+I404+I419+I422+I432+I450+I463</f>
        <v>42094.759999999995</v>
      </c>
      <c r="J273" s="26">
        <f>J274+J290+J303+J326+J351+J371+J404+J419+J422+J432+J450+J463</f>
        <v>930</v>
      </c>
      <c r="K273" s="26">
        <f>K274+K290+K303+K326+K351+K371+K404+K419+K422+K432+K450+K463</f>
        <v>202</v>
      </c>
      <c r="L273" s="26">
        <f>L274+L290+L303+L326+L351+L371+L404+L419+L422+L432+L450+L463</f>
        <v>728</v>
      </c>
      <c r="M273" s="27">
        <f>M274+M290+M303+M326+M351+M371+M404+M419+M422+M432+M450+M463</f>
        <v>34383.91</v>
      </c>
      <c r="N273" s="27">
        <f>N274+N290+N303+N326+N351+N371+N404+N419+N422+N432+N450+N463</f>
        <v>8511.4</v>
      </c>
      <c r="O273" s="27">
        <f>O274+O290+O303+O326+O351+O371+O404+O419+O422+O432+O450+O463</f>
        <v>25872.510000000002</v>
      </c>
      <c r="P273" s="33">
        <f>P274+P290+P303+P326+P351+P371+P404+P419+P422+P432+P450+P463</f>
        <v>1189683286</v>
      </c>
      <c r="Q273" s="33">
        <f>Q274+Q290+Q303+Q326+Q351+Q371+Q404+Q419+Q422+Q432+Q450+Q463</f>
        <v>406496657.46999997</v>
      </c>
      <c r="R273" s="33">
        <f>R274+R290+R303+R326+R351+R371+R404+R419+R422+R432+R450+R463</f>
        <v>690135550.3099998</v>
      </c>
      <c r="S273" s="33">
        <f>S274+S290+S303+S326+S351+S371+S404+S419+S422+S432+S450+S463</f>
        <v>93051078.21999998</v>
      </c>
      <c r="T273" s="28">
        <v>0</v>
      </c>
      <c r="V273" s="83"/>
      <c r="W273" s="6"/>
    </row>
    <row r="274" spans="1:23" s="29" customFormat="1" ht="15.75" customHeight="1">
      <c r="A274" s="62" t="s">
        <v>420</v>
      </c>
      <c r="B274" s="62"/>
      <c r="C274" s="31" t="s">
        <v>38</v>
      </c>
      <c r="D274" s="31" t="s">
        <v>38</v>
      </c>
      <c r="E274" s="31" t="s">
        <v>38</v>
      </c>
      <c r="F274" s="31" t="s">
        <v>38</v>
      </c>
      <c r="G274" s="26">
        <f>SUM(G275:G289)</f>
        <v>460</v>
      </c>
      <c r="H274" s="26">
        <f>SUM(H275:H289)</f>
        <v>460</v>
      </c>
      <c r="I274" s="27">
        <f>SUM(I275:I289)</f>
        <v>5516.559999999999</v>
      </c>
      <c r="J274" s="26">
        <f>SUM(J275:J289)</f>
        <v>165</v>
      </c>
      <c r="K274" s="26">
        <f>SUM(K275:K289)</f>
        <v>56</v>
      </c>
      <c r="L274" s="26">
        <f>SUM(L275:L289)</f>
        <v>109</v>
      </c>
      <c r="M274" s="27">
        <f>SUM(M275:M289)</f>
        <v>5291.359999999999</v>
      </c>
      <c r="N274" s="27">
        <f>SUM(N275:N289)</f>
        <v>1833.5</v>
      </c>
      <c r="O274" s="32">
        <f>SUM(O275:O289)</f>
        <v>3457.8599999999997</v>
      </c>
      <c r="P274" s="33">
        <f>SUM(P275:P289)</f>
        <v>183081056</v>
      </c>
      <c r="Q274" s="33">
        <v>62556008.13</v>
      </c>
      <c r="R274" s="33">
        <v>106205363.07</v>
      </c>
      <c r="S274" s="33">
        <v>14319684.8</v>
      </c>
      <c r="T274" s="28">
        <v>0</v>
      </c>
      <c r="U274" s="63" t="e">
        <f>SUM(#REF!)</f>
        <v>#REF!</v>
      </c>
      <c r="V274" s="36"/>
      <c r="W274" s="36"/>
    </row>
    <row r="275" spans="1:23" ht="31.5">
      <c r="A275" s="67">
        <v>1</v>
      </c>
      <c r="B275" s="84" t="s">
        <v>421</v>
      </c>
      <c r="C275" s="85" t="s">
        <v>422</v>
      </c>
      <c r="D275" s="50">
        <v>38588</v>
      </c>
      <c r="E275" s="39" t="s">
        <v>45</v>
      </c>
      <c r="F275" s="39" t="s">
        <v>423</v>
      </c>
      <c r="G275" s="37">
        <v>20</v>
      </c>
      <c r="H275" s="37">
        <v>20</v>
      </c>
      <c r="I275" s="40">
        <v>179.7</v>
      </c>
      <c r="J275" s="37">
        <f>K275+L275</f>
        <v>5</v>
      </c>
      <c r="K275" s="37">
        <v>0</v>
      </c>
      <c r="L275" s="37">
        <v>5</v>
      </c>
      <c r="M275" s="40">
        <f>N275+O275</f>
        <v>149.3</v>
      </c>
      <c r="N275" s="40">
        <v>0</v>
      </c>
      <c r="O275" s="41">
        <v>149.3</v>
      </c>
      <c r="P275" s="57">
        <f>M275*34600</f>
        <v>5165780</v>
      </c>
      <c r="Q275" s="86">
        <v>1765068.34</v>
      </c>
      <c r="R275" s="86">
        <v>2996670.18</v>
      </c>
      <c r="S275" s="86">
        <v>404041.48</v>
      </c>
      <c r="T275" s="43">
        <v>0</v>
      </c>
      <c r="U275" s="87"/>
      <c r="V275" s="88"/>
      <c r="W275" s="88"/>
    </row>
    <row r="276" spans="1:23" ht="15">
      <c r="A276" s="67">
        <v>2</v>
      </c>
      <c r="B276" s="47" t="s">
        <v>424</v>
      </c>
      <c r="C276" s="53">
        <v>82</v>
      </c>
      <c r="D276" s="39" t="s">
        <v>54</v>
      </c>
      <c r="E276" s="39" t="s">
        <v>45</v>
      </c>
      <c r="F276" s="39" t="s">
        <v>423</v>
      </c>
      <c r="G276" s="37">
        <v>14</v>
      </c>
      <c r="H276" s="37">
        <v>14</v>
      </c>
      <c r="I276" s="40">
        <v>187.7</v>
      </c>
      <c r="J276" s="37">
        <f>K276+L276</f>
        <v>6</v>
      </c>
      <c r="K276" s="37">
        <v>3</v>
      </c>
      <c r="L276" s="37">
        <v>3</v>
      </c>
      <c r="M276" s="40">
        <f>N276+O276</f>
        <v>187.7</v>
      </c>
      <c r="N276" s="40">
        <v>74.3</v>
      </c>
      <c r="O276" s="41">
        <v>113.4</v>
      </c>
      <c r="P276" s="57">
        <f>M276*34600</f>
        <v>6494420</v>
      </c>
      <c r="Q276" s="86">
        <v>2219044.39</v>
      </c>
      <c r="R276" s="86">
        <v>3767414.54</v>
      </c>
      <c r="S276" s="86">
        <v>507961.07</v>
      </c>
      <c r="T276" s="43">
        <v>0</v>
      </c>
      <c r="U276" s="87"/>
      <c r="V276" s="88"/>
      <c r="W276" s="88"/>
    </row>
    <row r="277" spans="1:23" ht="15">
      <c r="A277" s="67">
        <v>3</v>
      </c>
      <c r="B277" s="47" t="s">
        <v>425</v>
      </c>
      <c r="C277" s="53">
        <v>49</v>
      </c>
      <c r="D277" s="39" t="s">
        <v>54</v>
      </c>
      <c r="E277" s="39" t="s">
        <v>45</v>
      </c>
      <c r="F277" s="39" t="s">
        <v>423</v>
      </c>
      <c r="G277" s="37">
        <v>84</v>
      </c>
      <c r="H277" s="37">
        <v>84</v>
      </c>
      <c r="I277" s="40">
        <v>802.7</v>
      </c>
      <c r="J277" s="37">
        <f>K277+L277</f>
        <v>33</v>
      </c>
      <c r="K277" s="37">
        <v>14</v>
      </c>
      <c r="L277" s="37">
        <v>19</v>
      </c>
      <c r="M277" s="40">
        <f>N277+O277</f>
        <v>744.2</v>
      </c>
      <c r="N277" s="40">
        <v>321.5</v>
      </c>
      <c r="O277" s="41">
        <v>422.7</v>
      </c>
      <c r="P277" s="57">
        <f>M277*34600</f>
        <v>25749320</v>
      </c>
      <c r="Q277" s="86">
        <v>8798150.43</v>
      </c>
      <c r="R277" s="86">
        <v>14937186.51</v>
      </c>
      <c r="S277" s="86">
        <v>2013983.06</v>
      </c>
      <c r="T277" s="43">
        <v>0</v>
      </c>
      <c r="U277" s="87"/>
      <c r="V277" s="88"/>
      <c r="W277" s="88"/>
    </row>
    <row r="278" spans="1:23" ht="15">
      <c r="A278" s="67">
        <v>4</v>
      </c>
      <c r="B278" s="61" t="s">
        <v>426</v>
      </c>
      <c r="C278" s="53">
        <v>15</v>
      </c>
      <c r="D278" s="50">
        <v>38672</v>
      </c>
      <c r="E278" s="39" t="s">
        <v>45</v>
      </c>
      <c r="F278" s="39" t="s">
        <v>423</v>
      </c>
      <c r="G278" s="37">
        <v>11</v>
      </c>
      <c r="H278" s="37">
        <v>11</v>
      </c>
      <c r="I278" s="40">
        <v>184.2</v>
      </c>
      <c r="J278" s="37">
        <f>K278+L278</f>
        <v>3</v>
      </c>
      <c r="K278" s="37">
        <v>1</v>
      </c>
      <c r="L278" s="37">
        <v>2</v>
      </c>
      <c r="M278" s="40">
        <f>N278+O278</f>
        <v>184.2</v>
      </c>
      <c r="N278" s="40">
        <v>98.2</v>
      </c>
      <c r="O278" s="41">
        <v>86</v>
      </c>
      <c r="P278" s="57">
        <f>M278*34600</f>
        <v>6373320</v>
      </c>
      <c r="Q278" s="86">
        <v>2177666.37</v>
      </c>
      <c r="R278" s="86">
        <v>3697164.41</v>
      </c>
      <c r="S278" s="86">
        <v>498489.22</v>
      </c>
      <c r="T278" s="43">
        <v>0</v>
      </c>
      <c r="U278" s="87"/>
      <c r="V278" s="88"/>
      <c r="W278" s="88"/>
    </row>
    <row r="279" spans="1:23" ht="15">
      <c r="A279" s="67">
        <v>5</v>
      </c>
      <c r="B279" s="47" t="s">
        <v>427</v>
      </c>
      <c r="C279" s="53">
        <v>20</v>
      </c>
      <c r="D279" s="39" t="s">
        <v>60</v>
      </c>
      <c r="E279" s="39" t="s">
        <v>45</v>
      </c>
      <c r="F279" s="39" t="s">
        <v>423</v>
      </c>
      <c r="G279" s="37">
        <v>51</v>
      </c>
      <c r="H279" s="37">
        <v>51</v>
      </c>
      <c r="I279" s="40">
        <v>329</v>
      </c>
      <c r="J279" s="37">
        <f>K279+L279</f>
        <v>15</v>
      </c>
      <c r="K279" s="37">
        <v>2</v>
      </c>
      <c r="L279" s="37">
        <v>13</v>
      </c>
      <c r="M279" s="40">
        <f>N279+O279</f>
        <v>329</v>
      </c>
      <c r="N279" s="40">
        <v>28.9</v>
      </c>
      <c r="O279" s="41">
        <v>300.1</v>
      </c>
      <c r="P279" s="57">
        <f>M279*34600</f>
        <v>11383400</v>
      </c>
      <c r="Q279" s="86">
        <v>3889534.39</v>
      </c>
      <c r="R279" s="86">
        <v>6603512.98</v>
      </c>
      <c r="S279" s="86">
        <v>890352.63</v>
      </c>
      <c r="T279" s="43">
        <v>0</v>
      </c>
      <c r="U279" s="87"/>
      <c r="V279" s="88"/>
      <c r="W279" s="88"/>
    </row>
    <row r="280" spans="1:23" ht="15">
      <c r="A280" s="67">
        <v>6</v>
      </c>
      <c r="B280" s="47" t="s">
        <v>428</v>
      </c>
      <c r="C280" s="53">
        <v>55</v>
      </c>
      <c r="D280" s="39" t="s">
        <v>429</v>
      </c>
      <c r="E280" s="39" t="s">
        <v>45</v>
      </c>
      <c r="F280" s="39" t="s">
        <v>423</v>
      </c>
      <c r="G280" s="37">
        <v>38</v>
      </c>
      <c r="H280" s="37">
        <v>38</v>
      </c>
      <c r="I280" s="40">
        <v>654.3</v>
      </c>
      <c r="J280" s="37">
        <f>K280+L280</f>
        <v>17</v>
      </c>
      <c r="K280" s="37">
        <v>3</v>
      </c>
      <c r="L280" s="37">
        <v>14</v>
      </c>
      <c r="M280" s="40">
        <f>N280+O280</f>
        <v>654.3000000000001</v>
      </c>
      <c r="N280" s="40">
        <v>131.6</v>
      </c>
      <c r="O280" s="41">
        <v>522.7</v>
      </c>
      <c r="P280" s="57">
        <f>M280*34600</f>
        <v>22638780.000000004</v>
      </c>
      <c r="Q280" s="86">
        <v>7735326.29</v>
      </c>
      <c r="R280" s="86">
        <v>13132761.53</v>
      </c>
      <c r="S280" s="86">
        <v>1770692.18</v>
      </c>
      <c r="T280" s="43">
        <v>0</v>
      </c>
      <c r="U280" s="87"/>
      <c r="V280" s="88"/>
      <c r="W280" s="88"/>
    </row>
    <row r="281" spans="1:23" ht="15">
      <c r="A281" s="67">
        <v>7</v>
      </c>
      <c r="B281" s="47" t="s">
        <v>430</v>
      </c>
      <c r="C281" s="53">
        <v>53</v>
      </c>
      <c r="D281" s="39" t="s">
        <v>429</v>
      </c>
      <c r="E281" s="39" t="s">
        <v>45</v>
      </c>
      <c r="F281" s="39" t="s">
        <v>423</v>
      </c>
      <c r="G281" s="37">
        <v>40</v>
      </c>
      <c r="H281" s="37">
        <v>40</v>
      </c>
      <c r="I281" s="40">
        <v>439.97</v>
      </c>
      <c r="J281" s="37">
        <f>K281+L281</f>
        <v>14</v>
      </c>
      <c r="K281" s="37">
        <v>8</v>
      </c>
      <c r="L281" s="37">
        <v>6</v>
      </c>
      <c r="M281" s="40">
        <f>N281+O281</f>
        <v>439.97</v>
      </c>
      <c r="N281" s="40">
        <v>242.1</v>
      </c>
      <c r="O281" s="41">
        <v>197.87</v>
      </c>
      <c r="P281" s="57">
        <f>M281*34600</f>
        <v>15222962.000000002</v>
      </c>
      <c r="Q281" s="86">
        <v>5201454.24</v>
      </c>
      <c r="R281" s="86">
        <v>8830843.79</v>
      </c>
      <c r="S281" s="86">
        <v>1190663.97</v>
      </c>
      <c r="T281" s="43">
        <v>0</v>
      </c>
      <c r="U281" s="87"/>
      <c r="V281" s="88"/>
      <c r="W281" s="88"/>
    </row>
    <row r="282" spans="1:23" ht="15">
      <c r="A282" s="67">
        <v>8</v>
      </c>
      <c r="B282" s="47" t="s">
        <v>431</v>
      </c>
      <c r="C282" s="53">
        <v>58</v>
      </c>
      <c r="D282" s="39" t="s">
        <v>63</v>
      </c>
      <c r="E282" s="39" t="s">
        <v>45</v>
      </c>
      <c r="F282" s="39" t="s">
        <v>423</v>
      </c>
      <c r="G282" s="37">
        <v>13</v>
      </c>
      <c r="H282" s="37">
        <v>13</v>
      </c>
      <c r="I282" s="40">
        <v>121.5</v>
      </c>
      <c r="J282" s="37">
        <f>K282+L282</f>
        <v>3</v>
      </c>
      <c r="K282" s="37">
        <v>1</v>
      </c>
      <c r="L282" s="37">
        <v>2</v>
      </c>
      <c r="M282" s="40">
        <f>N282+O282</f>
        <v>121.5</v>
      </c>
      <c r="N282" s="40">
        <v>28.7</v>
      </c>
      <c r="O282" s="41">
        <v>92.8</v>
      </c>
      <c r="P282" s="57">
        <f>M282*34600</f>
        <v>4203900</v>
      </c>
      <c r="Q282" s="86">
        <v>1436408.59</v>
      </c>
      <c r="R282" s="86">
        <v>2438683.37</v>
      </c>
      <c r="S282" s="86">
        <v>328808.04</v>
      </c>
      <c r="T282" s="43">
        <v>0</v>
      </c>
      <c r="U282" s="87"/>
      <c r="V282" s="88"/>
      <c r="W282" s="88"/>
    </row>
    <row r="283" spans="1:23" ht="15">
      <c r="A283" s="67">
        <v>9</v>
      </c>
      <c r="B283" s="47" t="s">
        <v>432</v>
      </c>
      <c r="C283" s="53">
        <v>74</v>
      </c>
      <c r="D283" s="39" t="s">
        <v>78</v>
      </c>
      <c r="E283" s="39" t="s">
        <v>45</v>
      </c>
      <c r="F283" s="39" t="s">
        <v>423</v>
      </c>
      <c r="G283" s="37">
        <v>32</v>
      </c>
      <c r="H283" s="37">
        <v>32</v>
      </c>
      <c r="I283" s="40">
        <v>440.8</v>
      </c>
      <c r="J283" s="37">
        <f>K283+L283</f>
        <v>9</v>
      </c>
      <c r="K283" s="37">
        <v>4</v>
      </c>
      <c r="L283" s="37">
        <v>5</v>
      </c>
      <c r="M283" s="40">
        <f>N283+O283</f>
        <v>440.8</v>
      </c>
      <c r="N283" s="40">
        <v>171.8</v>
      </c>
      <c r="O283" s="41">
        <v>269</v>
      </c>
      <c r="P283" s="57">
        <f>M283*34600</f>
        <v>15251680</v>
      </c>
      <c r="Q283" s="86">
        <v>5211266.74</v>
      </c>
      <c r="R283" s="86">
        <v>8847503.11</v>
      </c>
      <c r="S283" s="86">
        <v>1192910.15</v>
      </c>
      <c r="T283" s="43">
        <v>0</v>
      </c>
      <c r="U283" s="87"/>
      <c r="V283" s="88"/>
      <c r="W283" s="88"/>
    </row>
    <row r="284" spans="1:23" ht="15">
      <c r="A284" s="67">
        <v>10</v>
      </c>
      <c r="B284" s="47" t="s">
        <v>433</v>
      </c>
      <c r="C284" s="53">
        <v>77</v>
      </c>
      <c r="D284" s="39" t="s">
        <v>63</v>
      </c>
      <c r="E284" s="39" t="s">
        <v>45</v>
      </c>
      <c r="F284" s="39" t="s">
        <v>423</v>
      </c>
      <c r="G284" s="37">
        <v>26</v>
      </c>
      <c r="H284" s="37">
        <v>26</v>
      </c>
      <c r="I284" s="40">
        <v>396.2</v>
      </c>
      <c r="J284" s="37">
        <f>K284+L284</f>
        <v>8</v>
      </c>
      <c r="K284" s="37">
        <v>2</v>
      </c>
      <c r="L284" s="37">
        <v>6</v>
      </c>
      <c r="M284" s="40">
        <f>N284+O284</f>
        <v>396.2</v>
      </c>
      <c r="N284" s="40">
        <v>91.3</v>
      </c>
      <c r="O284" s="41">
        <v>304.9</v>
      </c>
      <c r="P284" s="57">
        <f>M284*34600</f>
        <v>13708520</v>
      </c>
      <c r="Q284" s="86">
        <v>4683992.47</v>
      </c>
      <c r="R284" s="86">
        <v>7952315.63</v>
      </c>
      <c r="S284" s="86">
        <v>1072211.9</v>
      </c>
      <c r="T284" s="43">
        <v>0</v>
      </c>
      <c r="U284" s="87"/>
      <c r="V284" s="88"/>
      <c r="W284" s="88"/>
    </row>
    <row r="285" spans="1:23" ht="15">
      <c r="A285" s="67">
        <v>11</v>
      </c>
      <c r="B285" s="47" t="s">
        <v>434</v>
      </c>
      <c r="C285" s="53">
        <v>69</v>
      </c>
      <c r="D285" s="39" t="s">
        <v>435</v>
      </c>
      <c r="E285" s="39" t="s">
        <v>45</v>
      </c>
      <c r="F285" s="39" t="s">
        <v>423</v>
      </c>
      <c r="G285" s="37">
        <v>21</v>
      </c>
      <c r="H285" s="37">
        <v>21</v>
      </c>
      <c r="I285" s="40">
        <v>394.8</v>
      </c>
      <c r="J285" s="37">
        <f>K285+L285</f>
        <v>6</v>
      </c>
      <c r="K285" s="37">
        <v>4</v>
      </c>
      <c r="L285" s="37">
        <v>2</v>
      </c>
      <c r="M285" s="40">
        <f>N285+O285</f>
        <v>288.7</v>
      </c>
      <c r="N285" s="40">
        <v>195.9</v>
      </c>
      <c r="O285" s="41">
        <v>92.8</v>
      </c>
      <c r="P285" s="57">
        <f>M285*34600</f>
        <v>9989020</v>
      </c>
      <c r="Q285" s="86">
        <v>3413095.98</v>
      </c>
      <c r="R285" s="86">
        <v>5794632.82</v>
      </c>
      <c r="S285" s="86">
        <v>781291.2</v>
      </c>
      <c r="T285" s="43">
        <v>0</v>
      </c>
      <c r="U285" s="87"/>
      <c r="V285" s="88"/>
      <c r="W285" s="88"/>
    </row>
    <row r="286" spans="1:23" ht="15">
      <c r="A286" s="67">
        <v>12</v>
      </c>
      <c r="B286" s="47" t="s">
        <v>436</v>
      </c>
      <c r="C286" s="53">
        <v>86</v>
      </c>
      <c r="D286" s="39" t="s">
        <v>75</v>
      </c>
      <c r="E286" s="39" t="s">
        <v>45</v>
      </c>
      <c r="F286" s="39" t="s">
        <v>423</v>
      </c>
      <c r="G286" s="37">
        <v>41</v>
      </c>
      <c r="H286" s="37">
        <v>41</v>
      </c>
      <c r="I286" s="40">
        <v>514.98</v>
      </c>
      <c r="J286" s="37">
        <f>K286+L286</f>
        <v>16</v>
      </c>
      <c r="K286" s="37">
        <v>5</v>
      </c>
      <c r="L286" s="37">
        <v>11</v>
      </c>
      <c r="M286" s="40">
        <f>N286+O286</f>
        <v>514.98</v>
      </c>
      <c r="N286" s="40">
        <v>177</v>
      </c>
      <c r="O286" s="41">
        <v>337.98</v>
      </c>
      <c r="P286" s="57">
        <f>M286*34600</f>
        <v>17818308</v>
      </c>
      <c r="Q286" s="86">
        <v>6088244.43</v>
      </c>
      <c r="R286" s="86">
        <v>10336404.61</v>
      </c>
      <c r="S286" s="86">
        <v>1393658.96</v>
      </c>
      <c r="T286" s="43">
        <v>0</v>
      </c>
      <c r="U286" s="87"/>
      <c r="V286" s="88"/>
      <c r="W286" s="88"/>
    </row>
    <row r="287" spans="1:23" ht="15">
      <c r="A287" s="67">
        <v>13</v>
      </c>
      <c r="B287" s="47" t="s">
        <v>437</v>
      </c>
      <c r="C287" s="53">
        <v>85</v>
      </c>
      <c r="D287" s="39" t="s">
        <v>75</v>
      </c>
      <c r="E287" s="39" t="s">
        <v>45</v>
      </c>
      <c r="F287" s="39" t="s">
        <v>423</v>
      </c>
      <c r="G287" s="37">
        <v>36</v>
      </c>
      <c r="H287" s="37">
        <v>36</v>
      </c>
      <c r="I287" s="40">
        <v>502.61</v>
      </c>
      <c r="J287" s="37">
        <f>K287+L287</f>
        <v>16</v>
      </c>
      <c r="K287" s="37">
        <v>3</v>
      </c>
      <c r="L287" s="37">
        <v>13</v>
      </c>
      <c r="M287" s="40">
        <f>N287+O287</f>
        <v>502.61</v>
      </c>
      <c r="N287" s="40">
        <v>114.7</v>
      </c>
      <c r="O287" s="41">
        <v>387.91</v>
      </c>
      <c r="P287" s="57">
        <f>M287*34600</f>
        <v>17390306</v>
      </c>
      <c r="Q287" s="86">
        <v>5942002.67</v>
      </c>
      <c r="R287" s="86">
        <v>10088120.55</v>
      </c>
      <c r="S287" s="86">
        <v>1360182.78</v>
      </c>
      <c r="T287" s="43">
        <v>0</v>
      </c>
      <c r="U287" s="87"/>
      <c r="V287" s="88"/>
      <c r="W287" s="88"/>
    </row>
    <row r="288" spans="1:23" ht="15">
      <c r="A288" s="67">
        <v>14</v>
      </c>
      <c r="B288" s="47" t="s">
        <v>438</v>
      </c>
      <c r="C288" s="39" t="s">
        <v>50</v>
      </c>
      <c r="D288" s="39" t="s">
        <v>78</v>
      </c>
      <c r="E288" s="39" t="s">
        <v>45</v>
      </c>
      <c r="F288" s="39" t="s">
        <v>423</v>
      </c>
      <c r="G288" s="37">
        <v>19</v>
      </c>
      <c r="H288" s="37">
        <v>19</v>
      </c>
      <c r="I288" s="40">
        <v>198.9</v>
      </c>
      <c r="J288" s="37">
        <f>K288+L288</f>
        <v>7</v>
      </c>
      <c r="K288" s="37">
        <v>4</v>
      </c>
      <c r="L288" s="37">
        <v>3</v>
      </c>
      <c r="M288" s="40">
        <f>N288+O288</f>
        <v>185.2</v>
      </c>
      <c r="N288" s="40">
        <v>114.5</v>
      </c>
      <c r="O288" s="41">
        <v>70.7</v>
      </c>
      <c r="P288" s="57">
        <f>M288*34600</f>
        <v>6407920</v>
      </c>
      <c r="Q288" s="86">
        <v>2189488.66</v>
      </c>
      <c r="R288" s="86">
        <v>3717235.88</v>
      </c>
      <c r="S288" s="86">
        <v>501195.46</v>
      </c>
      <c r="T288" s="43">
        <v>0</v>
      </c>
      <c r="U288" s="87"/>
      <c r="V288" s="88"/>
      <c r="W288" s="88"/>
    </row>
    <row r="289" spans="1:23" ht="15">
      <c r="A289" s="67">
        <v>15</v>
      </c>
      <c r="B289" s="47" t="s">
        <v>439</v>
      </c>
      <c r="C289" s="39" t="s">
        <v>440</v>
      </c>
      <c r="D289" s="39" t="s">
        <v>435</v>
      </c>
      <c r="E289" s="39" t="s">
        <v>45</v>
      </c>
      <c r="F289" s="39" t="s">
        <v>423</v>
      </c>
      <c r="G289" s="37">
        <v>14</v>
      </c>
      <c r="H289" s="37">
        <v>14</v>
      </c>
      <c r="I289" s="40">
        <v>169.2</v>
      </c>
      <c r="J289" s="37">
        <f>K289+L289</f>
        <v>7</v>
      </c>
      <c r="K289" s="37">
        <v>2</v>
      </c>
      <c r="L289" s="37">
        <v>5</v>
      </c>
      <c r="M289" s="40">
        <f>N289+O289</f>
        <v>152.7</v>
      </c>
      <c r="N289" s="40">
        <v>43</v>
      </c>
      <c r="O289" s="41">
        <v>109.7</v>
      </c>
      <c r="P289" s="57">
        <f>M289*34600</f>
        <v>5283420</v>
      </c>
      <c r="Q289" s="86">
        <v>1805264.14</v>
      </c>
      <c r="R289" s="86">
        <v>3064913.16</v>
      </c>
      <c r="S289" s="86">
        <v>413242.7</v>
      </c>
      <c r="T289" s="43">
        <v>0</v>
      </c>
      <c r="U289" s="87"/>
      <c r="V289" s="88"/>
      <c r="W289" s="88"/>
    </row>
    <row r="290" spans="1:23" s="29" customFormat="1" ht="14.25" customHeight="1">
      <c r="A290" s="62" t="s">
        <v>91</v>
      </c>
      <c r="B290" s="62"/>
      <c r="C290" s="89" t="s">
        <v>441</v>
      </c>
      <c r="D290" s="89" t="s">
        <v>441</v>
      </c>
      <c r="E290" s="89" t="s">
        <v>441</v>
      </c>
      <c r="F290" s="89" t="s">
        <v>441</v>
      </c>
      <c r="G290" s="90">
        <f>SUM(G291:G302)</f>
        <v>152</v>
      </c>
      <c r="H290" s="90">
        <f>SUM(H291:H302)</f>
        <v>152</v>
      </c>
      <c r="I290" s="90">
        <f>SUM(I291:I302)</f>
        <v>3365.2000000000003</v>
      </c>
      <c r="J290" s="90">
        <f>SUM(J291:J302)</f>
        <v>70</v>
      </c>
      <c r="K290" s="90">
        <f>SUM(K291:K302)</f>
        <v>7</v>
      </c>
      <c r="L290" s="90">
        <f>SUM(L291:L302)</f>
        <v>63</v>
      </c>
      <c r="M290" s="91">
        <f>SUM(M291:M302)</f>
        <v>2557.0200000000004</v>
      </c>
      <c r="N290" s="91">
        <f>SUM(N291:N302)</f>
        <v>325.8</v>
      </c>
      <c r="O290" s="91">
        <f>SUM(O291:O302)</f>
        <v>2231.2200000000003</v>
      </c>
      <c r="P290" s="92">
        <f>SUM(P291:P302)</f>
        <v>88472892</v>
      </c>
      <c r="Q290" s="92">
        <v>30229839.57</v>
      </c>
      <c r="R290" s="92">
        <v>51323145.19</v>
      </c>
      <c r="S290" s="92">
        <v>6919907.24</v>
      </c>
      <c r="T290" s="28">
        <v>0</v>
      </c>
      <c r="V290" s="93"/>
      <c r="W290" s="93"/>
    </row>
    <row r="291" spans="1:23" ht="15">
      <c r="A291" s="94">
        <v>16</v>
      </c>
      <c r="B291" s="47" t="s">
        <v>442</v>
      </c>
      <c r="C291" s="39" t="s">
        <v>93</v>
      </c>
      <c r="D291" s="95">
        <v>39940</v>
      </c>
      <c r="E291" s="39" t="s">
        <v>45</v>
      </c>
      <c r="F291" s="39" t="s">
        <v>423</v>
      </c>
      <c r="G291" s="96">
        <v>1</v>
      </c>
      <c r="H291" s="96">
        <v>1</v>
      </c>
      <c r="I291" s="97">
        <v>160</v>
      </c>
      <c r="J291" s="96">
        <v>1</v>
      </c>
      <c r="K291" s="98">
        <v>0</v>
      </c>
      <c r="L291" s="98">
        <v>1</v>
      </c>
      <c r="M291" s="99">
        <v>42</v>
      </c>
      <c r="N291" s="100">
        <v>0</v>
      </c>
      <c r="O291" s="99">
        <f>M291-N291</f>
        <v>42</v>
      </c>
      <c r="P291" s="57">
        <f>M291*34600</f>
        <v>1453200</v>
      </c>
      <c r="Q291" s="42">
        <v>496536.3</v>
      </c>
      <c r="R291" s="42">
        <v>843001.66</v>
      </c>
      <c r="S291" s="42">
        <v>113662.04</v>
      </c>
      <c r="T291" s="43">
        <v>0</v>
      </c>
      <c r="V291" s="101"/>
      <c r="W291" s="101"/>
    </row>
    <row r="292" spans="1:23" ht="15">
      <c r="A292" s="94">
        <v>17</v>
      </c>
      <c r="B292" s="47" t="s">
        <v>443</v>
      </c>
      <c r="C292" s="39" t="s">
        <v>93</v>
      </c>
      <c r="D292" s="95">
        <v>40157</v>
      </c>
      <c r="E292" s="39" t="s">
        <v>45</v>
      </c>
      <c r="F292" s="39" t="s">
        <v>423</v>
      </c>
      <c r="G292" s="96">
        <v>6</v>
      </c>
      <c r="H292" s="96">
        <v>6</v>
      </c>
      <c r="I292" s="97">
        <v>234</v>
      </c>
      <c r="J292" s="96">
        <v>4</v>
      </c>
      <c r="K292" s="98">
        <v>0</v>
      </c>
      <c r="L292" s="98">
        <v>4</v>
      </c>
      <c r="M292" s="99">
        <v>140</v>
      </c>
      <c r="N292" s="100">
        <v>0</v>
      </c>
      <c r="O292" s="99">
        <f>M292-N292</f>
        <v>140</v>
      </c>
      <c r="P292" s="57">
        <f>M292*34600</f>
        <v>4844000</v>
      </c>
      <c r="Q292" s="42">
        <v>1655121.02</v>
      </c>
      <c r="R292" s="42">
        <v>2810005.52</v>
      </c>
      <c r="S292" s="42">
        <v>378873.46</v>
      </c>
      <c r="T292" s="43">
        <v>0</v>
      </c>
      <c r="V292" s="101"/>
      <c r="W292" s="101"/>
    </row>
    <row r="293" spans="1:23" ht="15">
      <c r="A293" s="94">
        <v>18</v>
      </c>
      <c r="B293" s="47" t="s">
        <v>444</v>
      </c>
      <c r="C293" s="39" t="s">
        <v>93</v>
      </c>
      <c r="D293" s="95">
        <v>39022</v>
      </c>
      <c r="E293" s="39" t="s">
        <v>45</v>
      </c>
      <c r="F293" s="39" t="s">
        <v>423</v>
      </c>
      <c r="G293" s="96">
        <v>26</v>
      </c>
      <c r="H293" s="96">
        <v>26</v>
      </c>
      <c r="I293" s="97">
        <v>680.9</v>
      </c>
      <c r="J293" s="96">
        <v>11</v>
      </c>
      <c r="K293" s="98">
        <v>0</v>
      </c>
      <c r="L293" s="96">
        <v>11</v>
      </c>
      <c r="M293" s="99">
        <v>289.65</v>
      </c>
      <c r="N293" s="100">
        <v>0</v>
      </c>
      <c r="O293" s="99">
        <f>M293-N293</f>
        <v>289.65</v>
      </c>
      <c r="P293" s="57">
        <f>M293*34600</f>
        <v>10021890</v>
      </c>
      <c r="Q293" s="42">
        <v>3424327.16</v>
      </c>
      <c r="R293" s="42">
        <v>5813700.71</v>
      </c>
      <c r="S293" s="42">
        <v>783862.13</v>
      </c>
      <c r="T293" s="43">
        <v>0</v>
      </c>
      <c r="V293" s="101"/>
      <c r="W293" s="101"/>
    </row>
    <row r="294" spans="1:23" ht="15">
      <c r="A294" s="94">
        <v>19</v>
      </c>
      <c r="B294" s="47" t="s">
        <v>445</v>
      </c>
      <c r="C294" s="39" t="s">
        <v>93</v>
      </c>
      <c r="D294" s="95">
        <v>39022</v>
      </c>
      <c r="E294" s="39" t="s">
        <v>45</v>
      </c>
      <c r="F294" s="39" t="s">
        <v>423</v>
      </c>
      <c r="G294" s="96">
        <v>6</v>
      </c>
      <c r="H294" s="96">
        <v>6</v>
      </c>
      <c r="I294" s="97">
        <v>143.4</v>
      </c>
      <c r="J294" s="96">
        <v>2</v>
      </c>
      <c r="K294" s="98">
        <v>0</v>
      </c>
      <c r="L294" s="96">
        <v>2</v>
      </c>
      <c r="M294" s="99">
        <v>84.22</v>
      </c>
      <c r="N294" s="100">
        <v>0</v>
      </c>
      <c r="O294" s="99">
        <f>M294-N294</f>
        <v>84.22</v>
      </c>
      <c r="P294" s="57">
        <f>M294*34600</f>
        <v>2914012</v>
      </c>
      <c r="Q294" s="42">
        <v>995673.51</v>
      </c>
      <c r="R294" s="42">
        <v>1690419.04</v>
      </c>
      <c r="S294" s="42">
        <v>227919.45</v>
      </c>
      <c r="T294" s="43">
        <v>0</v>
      </c>
      <c r="V294" s="101"/>
      <c r="W294" s="101"/>
    </row>
    <row r="295" spans="1:23" ht="15">
      <c r="A295" s="94">
        <v>20</v>
      </c>
      <c r="B295" s="47" t="s">
        <v>446</v>
      </c>
      <c r="C295" s="39" t="s">
        <v>93</v>
      </c>
      <c r="D295" s="95">
        <v>40899</v>
      </c>
      <c r="E295" s="39" t="s">
        <v>45</v>
      </c>
      <c r="F295" s="39" t="s">
        <v>423</v>
      </c>
      <c r="G295" s="96">
        <v>23</v>
      </c>
      <c r="H295" s="96">
        <v>23</v>
      </c>
      <c r="I295" s="97">
        <v>367.8</v>
      </c>
      <c r="J295" s="96">
        <v>10</v>
      </c>
      <c r="K295" s="98">
        <v>0</v>
      </c>
      <c r="L295" s="96">
        <v>10</v>
      </c>
      <c r="M295" s="99">
        <v>342.55</v>
      </c>
      <c r="N295" s="100">
        <v>0</v>
      </c>
      <c r="O295" s="99">
        <f>M295-N295</f>
        <v>342.55</v>
      </c>
      <c r="P295" s="57">
        <f>M295*34600</f>
        <v>11852230</v>
      </c>
      <c r="Q295" s="42">
        <v>4049726.46</v>
      </c>
      <c r="R295" s="42">
        <v>6875481.37</v>
      </c>
      <c r="S295" s="42">
        <v>927022.17</v>
      </c>
      <c r="T295" s="43">
        <v>0</v>
      </c>
      <c r="V295" s="101"/>
      <c r="W295" s="101"/>
    </row>
    <row r="296" spans="1:23" ht="15">
      <c r="A296" s="94">
        <v>21</v>
      </c>
      <c r="B296" s="47" t="s">
        <v>447</v>
      </c>
      <c r="C296" s="39" t="s">
        <v>93</v>
      </c>
      <c r="D296" s="95">
        <v>40899</v>
      </c>
      <c r="E296" s="39" t="s">
        <v>45</v>
      </c>
      <c r="F296" s="39" t="s">
        <v>423</v>
      </c>
      <c r="G296" s="96">
        <v>33</v>
      </c>
      <c r="H296" s="96">
        <v>33</v>
      </c>
      <c r="I296" s="97">
        <v>478.7</v>
      </c>
      <c r="J296" s="96">
        <v>12</v>
      </c>
      <c r="K296" s="98">
        <v>0</v>
      </c>
      <c r="L296" s="96">
        <v>12</v>
      </c>
      <c r="M296" s="99">
        <v>478.7</v>
      </c>
      <c r="N296" s="100">
        <v>0</v>
      </c>
      <c r="O296" s="99">
        <f>M296-N296</f>
        <v>478.7</v>
      </c>
      <c r="P296" s="57">
        <f>M296*34600</f>
        <v>16563020</v>
      </c>
      <c r="Q296" s="42">
        <v>5659331.64</v>
      </c>
      <c r="R296" s="42">
        <v>9608211.75</v>
      </c>
      <c r="S296" s="42">
        <v>1295476.61</v>
      </c>
      <c r="T296" s="43">
        <v>0</v>
      </c>
      <c r="V296" s="101"/>
      <c r="W296" s="101"/>
    </row>
    <row r="297" spans="1:23" ht="15">
      <c r="A297" s="94">
        <v>22</v>
      </c>
      <c r="B297" s="47" t="s">
        <v>448</v>
      </c>
      <c r="C297" s="39" t="s">
        <v>93</v>
      </c>
      <c r="D297" s="102">
        <v>40157</v>
      </c>
      <c r="E297" s="39" t="s">
        <v>45</v>
      </c>
      <c r="F297" s="39" t="s">
        <v>423</v>
      </c>
      <c r="G297" s="98">
        <v>5</v>
      </c>
      <c r="H297" s="98">
        <v>5</v>
      </c>
      <c r="I297" s="97">
        <v>141.8</v>
      </c>
      <c r="J297" s="98">
        <v>3</v>
      </c>
      <c r="K297" s="98">
        <v>0</v>
      </c>
      <c r="L297" s="103">
        <v>3</v>
      </c>
      <c r="M297" s="99">
        <v>110.1</v>
      </c>
      <c r="N297" s="100">
        <v>0</v>
      </c>
      <c r="O297" s="99">
        <f>M297-N297</f>
        <v>110.1</v>
      </c>
      <c r="P297" s="57">
        <f>M297*34600</f>
        <v>3809460</v>
      </c>
      <c r="Q297" s="42">
        <v>1301634.46</v>
      </c>
      <c r="R297" s="42">
        <v>2209868.63</v>
      </c>
      <c r="S297" s="42">
        <v>297956.91</v>
      </c>
      <c r="T297" s="43">
        <v>0</v>
      </c>
      <c r="V297" s="101"/>
      <c r="W297" s="101"/>
    </row>
    <row r="298" spans="1:23" ht="15">
      <c r="A298" s="94">
        <v>23</v>
      </c>
      <c r="B298" s="47" t="s">
        <v>449</v>
      </c>
      <c r="C298" s="39" t="s">
        <v>93</v>
      </c>
      <c r="D298" s="95">
        <v>40157</v>
      </c>
      <c r="E298" s="39" t="s">
        <v>45</v>
      </c>
      <c r="F298" s="39" t="s">
        <v>423</v>
      </c>
      <c r="G298" s="96">
        <v>19</v>
      </c>
      <c r="H298" s="96">
        <v>19</v>
      </c>
      <c r="I298" s="97">
        <v>486.6</v>
      </c>
      <c r="J298" s="96">
        <v>12</v>
      </c>
      <c r="K298" s="53">
        <v>5</v>
      </c>
      <c r="L298" s="98">
        <v>7</v>
      </c>
      <c r="M298" s="99">
        <v>486.6</v>
      </c>
      <c r="N298" s="100">
        <f>50.5+40.1+40.2+40.5+50.2</f>
        <v>221.5</v>
      </c>
      <c r="O298" s="99">
        <f>M298-N298</f>
        <v>265.1</v>
      </c>
      <c r="P298" s="57">
        <f>M298*34600</f>
        <v>16836360</v>
      </c>
      <c r="Q298" s="42">
        <v>5752727.76</v>
      </c>
      <c r="R298" s="42">
        <v>9766776.34</v>
      </c>
      <c r="S298" s="42">
        <v>1316855.9</v>
      </c>
      <c r="T298" s="43">
        <v>0</v>
      </c>
      <c r="V298" s="101"/>
      <c r="W298" s="101"/>
    </row>
    <row r="299" spans="1:23" ht="12" customHeight="1">
      <c r="A299" s="94">
        <v>24</v>
      </c>
      <c r="B299" s="47" t="s">
        <v>450</v>
      </c>
      <c r="C299" s="39" t="s">
        <v>93</v>
      </c>
      <c r="D299" s="95">
        <v>40899</v>
      </c>
      <c r="E299" s="39" t="s">
        <v>45</v>
      </c>
      <c r="F299" s="39" t="s">
        <v>423</v>
      </c>
      <c r="G299" s="96">
        <v>8</v>
      </c>
      <c r="H299" s="96">
        <v>8</v>
      </c>
      <c r="I299" s="97">
        <v>159.8</v>
      </c>
      <c r="J299" s="96">
        <v>4</v>
      </c>
      <c r="K299" s="98">
        <v>1</v>
      </c>
      <c r="L299" s="104">
        <v>3</v>
      </c>
      <c r="M299" s="99">
        <v>159.8</v>
      </c>
      <c r="N299" s="100">
        <v>64.5</v>
      </c>
      <c r="O299" s="99">
        <f>M299-N299</f>
        <v>95.30000000000001</v>
      </c>
      <c r="P299" s="57">
        <f>M299*34600</f>
        <v>5529080</v>
      </c>
      <c r="Q299" s="42">
        <v>1889202.42</v>
      </c>
      <c r="R299" s="42">
        <v>3207420.59</v>
      </c>
      <c r="S299" s="42">
        <v>432456.99</v>
      </c>
      <c r="T299" s="43">
        <v>0</v>
      </c>
      <c r="V299" s="101"/>
      <c r="W299" s="101"/>
    </row>
    <row r="300" spans="1:23" ht="15">
      <c r="A300" s="94">
        <v>25</v>
      </c>
      <c r="B300" s="47" t="s">
        <v>451</v>
      </c>
      <c r="C300" s="39" t="s">
        <v>93</v>
      </c>
      <c r="D300" s="95">
        <v>40899</v>
      </c>
      <c r="E300" s="39" t="s">
        <v>45</v>
      </c>
      <c r="F300" s="39" t="s">
        <v>423</v>
      </c>
      <c r="G300" s="96">
        <v>4</v>
      </c>
      <c r="H300" s="96">
        <v>4</v>
      </c>
      <c r="I300" s="97">
        <v>61.3</v>
      </c>
      <c r="J300" s="96">
        <v>2</v>
      </c>
      <c r="K300" s="98">
        <v>0</v>
      </c>
      <c r="L300" s="104">
        <v>2</v>
      </c>
      <c r="M300" s="99">
        <v>61.3</v>
      </c>
      <c r="N300" s="100">
        <v>0</v>
      </c>
      <c r="O300" s="99">
        <f>M300-N300</f>
        <v>61.3</v>
      </c>
      <c r="P300" s="57">
        <f>M300*34600</f>
        <v>2120980</v>
      </c>
      <c r="Q300" s="42">
        <v>724706.56</v>
      </c>
      <c r="R300" s="42">
        <v>1230381</v>
      </c>
      <c r="S300" s="42">
        <v>165892.44</v>
      </c>
      <c r="T300" s="43">
        <v>0</v>
      </c>
      <c r="V300" s="101"/>
      <c r="W300" s="101"/>
    </row>
    <row r="301" spans="1:23" ht="15">
      <c r="A301" s="94">
        <v>26</v>
      </c>
      <c r="B301" s="47" t="s">
        <v>452</v>
      </c>
      <c r="C301" s="39" t="s">
        <v>93</v>
      </c>
      <c r="D301" s="95">
        <v>40899</v>
      </c>
      <c r="E301" s="39" t="s">
        <v>45</v>
      </c>
      <c r="F301" s="39" t="s">
        <v>423</v>
      </c>
      <c r="G301" s="96">
        <v>5</v>
      </c>
      <c r="H301" s="96">
        <v>5</v>
      </c>
      <c r="I301" s="97">
        <v>102.5</v>
      </c>
      <c r="J301" s="96">
        <v>1</v>
      </c>
      <c r="K301" s="98">
        <v>0</v>
      </c>
      <c r="L301" s="96">
        <v>1</v>
      </c>
      <c r="M301" s="99">
        <v>58.2</v>
      </c>
      <c r="N301" s="100">
        <v>0</v>
      </c>
      <c r="O301" s="99">
        <f>M301-N301</f>
        <v>58.2</v>
      </c>
      <c r="P301" s="57">
        <f>M301*34600</f>
        <v>2013720</v>
      </c>
      <c r="Q301" s="42">
        <v>688057.45</v>
      </c>
      <c r="R301" s="42">
        <v>1168159.44</v>
      </c>
      <c r="S301" s="42">
        <v>157503.11</v>
      </c>
      <c r="T301" s="43">
        <v>0</v>
      </c>
      <c r="V301" s="101"/>
      <c r="W301" s="101"/>
    </row>
    <row r="302" spans="1:23" ht="15">
      <c r="A302" s="94">
        <v>27</v>
      </c>
      <c r="B302" s="47" t="s">
        <v>453</v>
      </c>
      <c r="C302" s="39" t="s">
        <v>93</v>
      </c>
      <c r="D302" s="95">
        <v>40899</v>
      </c>
      <c r="E302" s="39" t="s">
        <v>45</v>
      </c>
      <c r="F302" s="39" t="s">
        <v>423</v>
      </c>
      <c r="G302" s="96">
        <v>16</v>
      </c>
      <c r="H302" s="96">
        <v>16</v>
      </c>
      <c r="I302" s="97">
        <v>348.4</v>
      </c>
      <c r="J302" s="96">
        <v>8</v>
      </c>
      <c r="K302" s="98">
        <v>1</v>
      </c>
      <c r="L302" s="104">
        <v>7</v>
      </c>
      <c r="M302" s="99">
        <v>303.9</v>
      </c>
      <c r="N302" s="100">
        <v>39.8</v>
      </c>
      <c r="O302" s="99">
        <f>M302-N302</f>
        <v>264.09999999999997</v>
      </c>
      <c r="P302" s="57">
        <f>M302*34600</f>
        <v>10514940</v>
      </c>
      <c r="Q302" s="42">
        <v>3592794.83</v>
      </c>
      <c r="R302" s="42">
        <v>6099719.14</v>
      </c>
      <c r="S302" s="42">
        <v>822426.03</v>
      </c>
      <c r="T302" s="43">
        <v>0</v>
      </c>
      <c r="V302" s="101"/>
      <c r="W302" s="101"/>
    </row>
    <row r="303" spans="1:23" s="29" customFormat="1" ht="15" customHeight="1">
      <c r="A303" s="62" t="s">
        <v>105</v>
      </c>
      <c r="B303" s="62"/>
      <c r="C303" s="31" t="s">
        <v>38</v>
      </c>
      <c r="D303" s="31" t="s">
        <v>38</v>
      </c>
      <c r="E303" s="31" t="s">
        <v>38</v>
      </c>
      <c r="F303" s="31" t="s">
        <v>38</v>
      </c>
      <c r="G303" s="26">
        <f>SUM(G304:G325)</f>
        <v>357</v>
      </c>
      <c r="H303" s="26">
        <f>SUM(H304:H325)</f>
        <v>357</v>
      </c>
      <c r="I303" s="26">
        <f>SUM(I304:I325)</f>
        <v>7404.1</v>
      </c>
      <c r="J303" s="26">
        <f>SUM(J304:J325)</f>
        <v>144</v>
      </c>
      <c r="K303" s="26">
        <f>SUM(K304:K325)</f>
        <v>81</v>
      </c>
      <c r="L303" s="26">
        <f>SUM(L304:L325)</f>
        <v>63</v>
      </c>
      <c r="M303" s="27">
        <f>SUM(M304:M325)</f>
        <v>6891.000000000001</v>
      </c>
      <c r="N303" s="27">
        <f>SUM(N304:N325)</f>
        <v>3774.4000000000005</v>
      </c>
      <c r="O303" s="27">
        <f>SUM(O304:O325)</f>
        <v>3116.5999999999995</v>
      </c>
      <c r="P303" s="33">
        <f>SUM(P304:P325)</f>
        <v>238428600</v>
      </c>
      <c r="Q303" s="33">
        <v>81467420.86</v>
      </c>
      <c r="R303" s="33">
        <v>138312486.19</v>
      </c>
      <c r="S303" s="33">
        <v>18648692.95</v>
      </c>
      <c r="T303" s="28">
        <v>0</v>
      </c>
      <c r="V303" s="6"/>
      <c r="W303" s="6"/>
    </row>
    <row r="304" spans="1:23" ht="15">
      <c r="A304" s="53">
        <v>28</v>
      </c>
      <c r="B304" s="47" t="s">
        <v>454</v>
      </c>
      <c r="C304" s="39">
        <v>75</v>
      </c>
      <c r="D304" s="50">
        <v>39807</v>
      </c>
      <c r="E304" s="39" t="s">
        <v>45</v>
      </c>
      <c r="F304" s="39" t="s">
        <v>423</v>
      </c>
      <c r="G304" s="37">
        <v>4</v>
      </c>
      <c r="H304" s="37">
        <v>4</v>
      </c>
      <c r="I304" s="56">
        <v>109.1</v>
      </c>
      <c r="J304" s="37">
        <f>K304+L304</f>
        <v>2</v>
      </c>
      <c r="K304" s="37">
        <v>2</v>
      </c>
      <c r="L304" s="37">
        <v>0</v>
      </c>
      <c r="M304" s="40">
        <f>N304+O304</f>
        <v>54.8</v>
      </c>
      <c r="N304" s="40">
        <v>54.8</v>
      </c>
      <c r="O304" s="40">
        <v>0</v>
      </c>
      <c r="P304" s="42">
        <f>M304*34600</f>
        <v>1896080</v>
      </c>
      <c r="Q304" s="42">
        <v>647861.65</v>
      </c>
      <c r="R304" s="105">
        <v>1099916.45</v>
      </c>
      <c r="S304" s="82">
        <v>148301.9</v>
      </c>
      <c r="T304" s="43">
        <v>0</v>
      </c>
      <c r="V304" s="87"/>
      <c r="W304" s="106"/>
    </row>
    <row r="305" spans="1:23" ht="15">
      <c r="A305" s="53">
        <v>29</v>
      </c>
      <c r="B305" s="47" t="s">
        <v>455</v>
      </c>
      <c r="C305" s="39" t="s">
        <v>456</v>
      </c>
      <c r="D305" s="50" t="s">
        <v>108</v>
      </c>
      <c r="E305" s="39" t="s">
        <v>45</v>
      </c>
      <c r="F305" s="39" t="s">
        <v>423</v>
      </c>
      <c r="G305" s="37">
        <v>16</v>
      </c>
      <c r="H305" s="37">
        <v>16</v>
      </c>
      <c r="I305" s="56">
        <v>320.6</v>
      </c>
      <c r="J305" s="37">
        <v>8</v>
      </c>
      <c r="K305" s="37">
        <v>1</v>
      </c>
      <c r="L305" s="37">
        <v>7</v>
      </c>
      <c r="M305" s="40">
        <f>N305+O305</f>
        <v>320.6</v>
      </c>
      <c r="N305" s="40">
        <v>36.8</v>
      </c>
      <c r="O305" s="40">
        <v>283.8</v>
      </c>
      <c r="P305" s="42">
        <f>M305*34600</f>
        <v>11092760</v>
      </c>
      <c r="Q305" s="42">
        <v>3790227.13</v>
      </c>
      <c r="R305" s="105">
        <v>6434912.65</v>
      </c>
      <c r="S305" s="82">
        <v>867620.22</v>
      </c>
      <c r="T305" s="43">
        <v>0</v>
      </c>
      <c r="V305" s="87"/>
      <c r="W305" s="106"/>
    </row>
    <row r="306" spans="1:23" ht="15">
      <c r="A306" s="53">
        <v>30</v>
      </c>
      <c r="B306" s="47" t="s">
        <v>457</v>
      </c>
      <c r="C306" s="39">
        <v>32</v>
      </c>
      <c r="D306" s="50">
        <v>39807</v>
      </c>
      <c r="E306" s="39" t="s">
        <v>45</v>
      </c>
      <c r="F306" s="39" t="s">
        <v>423</v>
      </c>
      <c r="G306" s="37">
        <v>11</v>
      </c>
      <c r="H306" s="37">
        <v>11</v>
      </c>
      <c r="I306" s="56">
        <v>441.4</v>
      </c>
      <c r="J306" s="37">
        <f>K306+L306</f>
        <v>7</v>
      </c>
      <c r="K306" s="37">
        <v>5</v>
      </c>
      <c r="L306" s="37">
        <v>2</v>
      </c>
      <c r="M306" s="40">
        <f>N306+O306</f>
        <v>441.40000000000003</v>
      </c>
      <c r="N306" s="40">
        <v>330.6</v>
      </c>
      <c r="O306" s="40">
        <v>110.8</v>
      </c>
      <c r="P306" s="42">
        <f>SUM(M306*34600)</f>
        <v>15272440.000000002</v>
      </c>
      <c r="Q306" s="42">
        <v>5218360.12</v>
      </c>
      <c r="R306" s="105">
        <v>8859545.99</v>
      </c>
      <c r="S306" s="82">
        <v>1194533.89</v>
      </c>
      <c r="T306" s="43">
        <v>0</v>
      </c>
      <c r="V306" s="87"/>
      <c r="W306" s="106"/>
    </row>
    <row r="307" spans="1:23" ht="15">
      <c r="A307" s="53">
        <v>31</v>
      </c>
      <c r="B307" s="47" t="s">
        <v>458</v>
      </c>
      <c r="C307" s="39">
        <v>43</v>
      </c>
      <c r="D307" s="50">
        <v>39807</v>
      </c>
      <c r="E307" s="39" t="s">
        <v>45</v>
      </c>
      <c r="F307" s="39" t="s">
        <v>423</v>
      </c>
      <c r="G307" s="37">
        <v>17</v>
      </c>
      <c r="H307" s="37">
        <v>17</v>
      </c>
      <c r="I307" s="56">
        <v>318.6</v>
      </c>
      <c r="J307" s="37">
        <f>K307+L307</f>
        <v>7</v>
      </c>
      <c r="K307" s="37">
        <v>3</v>
      </c>
      <c r="L307" s="37">
        <v>4</v>
      </c>
      <c r="M307" s="40">
        <f>N307+O307</f>
        <v>270.70000000000005</v>
      </c>
      <c r="N307" s="40">
        <v>122.4</v>
      </c>
      <c r="O307" s="40">
        <v>148.3</v>
      </c>
      <c r="P307" s="42">
        <f>SUM(M307*34600)</f>
        <v>9366220.000000002</v>
      </c>
      <c r="Q307" s="42">
        <v>3200294.7</v>
      </c>
      <c r="R307" s="105">
        <v>5433346.4</v>
      </c>
      <c r="S307" s="82">
        <v>732578.9</v>
      </c>
      <c r="T307" s="43">
        <v>0</v>
      </c>
      <c r="V307" s="87"/>
      <c r="W307" s="106"/>
    </row>
    <row r="308" spans="1:23" ht="15">
      <c r="A308" s="53">
        <v>32</v>
      </c>
      <c r="B308" s="47" t="s">
        <v>459</v>
      </c>
      <c r="C308" s="39">
        <v>58</v>
      </c>
      <c r="D308" s="50">
        <v>39807</v>
      </c>
      <c r="E308" s="39" t="s">
        <v>45</v>
      </c>
      <c r="F308" s="39" t="s">
        <v>423</v>
      </c>
      <c r="G308" s="37">
        <v>6</v>
      </c>
      <c r="H308" s="37">
        <v>6</v>
      </c>
      <c r="I308" s="56">
        <v>128.2</v>
      </c>
      <c r="J308" s="37">
        <f>K308+L308</f>
        <v>2</v>
      </c>
      <c r="K308" s="37">
        <v>2</v>
      </c>
      <c r="L308" s="37">
        <v>0</v>
      </c>
      <c r="M308" s="40">
        <f>N308+O308</f>
        <v>128.2</v>
      </c>
      <c r="N308" s="40">
        <v>128.2</v>
      </c>
      <c r="O308" s="40">
        <v>0</v>
      </c>
      <c r="P308" s="42">
        <f>SUM(M308*34600)</f>
        <v>4435720</v>
      </c>
      <c r="Q308" s="42">
        <v>1515617.96</v>
      </c>
      <c r="R308" s="105">
        <v>2573162.2</v>
      </c>
      <c r="S308" s="82">
        <v>346939.84</v>
      </c>
      <c r="T308" s="43">
        <v>0</v>
      </c>
      <c r="V308" s="87"/>
      <c r="W308" s="106"/>
    </row>
    <row r="309" spans="1:23" ht="15">
      <c r="A309" s="53">
        <v>33</v>
      </c>
      <c r="B309" s="47" t="s">
        <v>460</v>
      </c>
      <c r="C309" s="39">
        <v>57</v>
      </c>
      <c r="D309" s="50">
        <v>39807</v>
      </c>
      <c r="E309" s="39" t="s">
        <v>45</v>
      </c>
      <c r="F309" s="39" t="s">
        <v>423</v>
      </c>
      <c r="G309" s="37">
        <v>10</v>
      </c>
      <c r="H309" s="37">
        <v>10</v>
      </c>
      <c r="I309" s="56">
        <v>169.4</v>
      </c>
      <c r="J309" s="37">
        <v>4</v>
      </c>
      <c r="K309" s="37">
        <v>2</v>
      </c>
      <c r="L309" s="37">
        <v>2</v>
      </c>
      <c r="M309" s="40">
        <f>N309+O309</f>
        <v>169.4</v>
      </c>
      <c r="N309" s="40">
        <v>84.4</v>
      </c>
      <c r="O309" s="40">
        <v>85</v>
      </c>
      <c r="P309" s="42">
        <f>SUM(M309*34600)</f>
        <v>5861240</v>
      </c>
      <c r="Q309" s="42">
        <v>2002696.43</v>
      </c>
      <c r="R309" s="105">
        <v>3400106.68</v>
      </c>
      <c r="S309" s="82">
        <v>458436.89</v>
      </c>
      <c r="T309" s="43">
        <v>0</v>
      </c>
      <c r="V309" s="87"/>
      <c r="W309" s="106"/>
    </row>
    <row r="310" spans="1:23" ht="15">
      <c r="A310" s="53">
        <v>34</v>
      </c>
      <c r="B310" s="47" t="s">
        <v>461</v>
      </c>
      <c r="C310" s="39">
        <v>61</v>
      </c>
      <c r="D310" s="50">
        <v>39807</v>
      </c>
      <c r="E310" s="39" t="s">
        <v>45</v>
      </c>
      <c r="F310" s="39" t="s">
        <v>423</v>
      </c>
      <c r="G310" s="37">
        <v>19</v>
      </c>
      <c r="H310" s="37">
        <v>19</v>
      </c>
      <c r="I310" s="56">
        <v>499.5</v>
      </c>
      <c r="J310" s="37">
        <f>K310+L310</f>
        <v>10</v>
      </c>
      <c r="K310" s="37">
        <v>7</v>
      </c>
      <c r="L310" s="37">
        <v>3</v>
      </c>
      <c r="M310" s="40">
        <f>N310+O310</f>
        <v>426.4</v>
      </c>
      <c r="N310" s="40">
        <v>281.5</v>
      </c>
      <c r="O310" s="40">
        <v>144.9</v>
      </c>
      <c r="P310" s="42">
        <f>SUM(M310*34600)</f>
        <v>14753440</v>
      </c>
      <c r="Q310" s="42">
        <v>5041025.72</v>
      </c>
      <c r="R310" s="105">
        <v>8558473.97</v>
      </c>
      <c r="S310" s="82">
        <v>1153940.31</v>
      </c>
      <c r="T310" s="43">
        <v>0</v>
      </c>
      <c r="V310" s="87"/>
      <c r="W310" s="106"/>
    </row>
    <row r="311" spans="1:23" ht="15">
      <c r="A311" s="53">
        <v>35</v>
      </c>
      <c r="B311" s="47" t="s">
        <v>462</v>
      </c>
      <c r="C311" s="39">
        <v>60</v>
      </c>
      <c r="D311" s="50">
        <v>39807</v>
      </c>
      <c r="E311" s="39" t="s">
        <v>45</v>
      </c>
      <c r="F311" s="39" t="s">
        <v>423</v>
      </c>
      <c r="G311" s="37">
        <v>18</v>
      </c>
      <c r="H311" s="37">
        <v>18</v>
      </c>
      <c r="I311" s="56">
        <v>484.8</v>
      </c>
      <c r="J311" s="37">
        <f>K311+L311</f>
        <v>11</v>
      </c>
      <c r="K311" s="37">
        <v>8</v>
      </c>
      <c r="L311" s="37">
        <v>3</v>
      </c>
      <c r="M311" s="40">
        <f>N311+O311</f>
        <v>434.3</v>
      </c>
      <c r="N311" s="40">
        <v>313.3</v>
      </c>
      <c r="O311" s="40">
        <v>121</v>
      </c>
      <c r="P311" s="42">
        <f>SUM(M311*34600)</f>
        <v>15026780</v>
      </c>
      <c r="Q311" s="42">
        <v>5134421.83</v>
      </c>
      <c r="R311" s="105">
        <v>8717038.57</v>
      </c>
      <c r="S311" s="82">
        <v>1175319.6</v>
      </c>
      <c r="T311" s="43">
        <v>0</v>
      </c>
      <c r="V311" s="87"/>
      <c r="W311" s="106"/>
    </row>
    <row r="312" spans="1:23" ht="15">
      <c r="A312" s="53">
        <v>36</v>
      </c>
      <c r="B312" s="47" t="s">
        <v>463</v>
      </c>
      <c r="C312" s="39">
        <v>52</v>
      </c>
      <c r="D312" s="50">
        <v>39807</v>
      </c>
      <c r="E312" s="39" t="s">
        <v>45</v>
      </c>
      <c r="F312" s="39" t="s">
        <v>423</v>
      </c>
      <c r="G312" s="37">
        <v>6</v>
      </c>
      <c r="H312" s="37">
        <v>6</v>
      </c>
      <c r="I312" s="56">
        <v>128.9</v>
      </c>
      <c r="J312" s="37">
        <f>K312+L312</f>
        <v>2</v>
      </c>
      <c r="K312" s="37">
        <v>2</v>
      </c>
      <c r="L312" s="37">
        <v>0</v>
      </c>
      <c r="M312" s="40">
        <f>N312+O312</f>
        <v>128.9</v>
      </c>
      <c r="N312" s="40">
        <v>128.9</v>
      </c>
      <c r="O312" s="40">
        <v>0</v>
      </c>
      <c r="P312" s="42">
        <f>SUM(M312*34600)</f>
        <v>4459940</v>
      </c>
      <c r="Q312" s="42">
        <v>1523893.56</v>
      </c>
      <c r="R312" s="105">
        <v>2587212.23</v>
      </c>
      <c r="S312" s="82">
        <v>348834.21</v>
      </c>
      <c r="T312" s="43">
        <v>0</v>
      </c>
      <c r="V312" s="87"/>
      <c r="W312" s="106"/>
    </row>
    <row r="313" spans="1:23" ht="15">
      <c r="A313" s="53">
        <v>37</v>
      </c>
      <c r="B313" s="47" t="s">
        <v>464</v>
      </c>
      <c r="C313" s="39">
        <v>51</v>
      </c>
      <c r="D313" s="50">
        <v>39807</v>
      </c>
      <c r="E313" s="39" t="s">
        <v>45</v>
      </c>
      <c r="F313" s="39" t="s">
        <v>423</v>
      </c>
      <c r="G313" s="37">
        <v>5</v>
      </c>
      <c r="H313" s="37">
        <v>5</v>
      </c>
      <c r="I313" s="56">
        <v>119.9</v>
      </c>
      <c r="J313" s="37">
        <f>K313+L313</f>
        <v>2</v>
      </c>
      <c r="K313" s="37">
        <v>2</v>
      </c>
      <c r="L313" s="37">
        <v>0</v>
      </c>
      <c r="M313" s="40">
        <f>N313+O313</f>
        <v>119.9</v>
      </c>
      <c r="N313" s="40">
        <v>119.9</v>
      </c>
      <c r="O313" s="40">
        <v>0</v>
      </c>
      <c r="P313" s="42">
        <f>SUM(M313*34600)</f>
        <v>4148540</v>
      </c>
      <c r="Q313" s="42">
        <v>1417492.93</v>
      </c>
      <c r="R313" s="105">
        <v>2406569.02</v>
      </c>
      <c r="S313" s="82">
        <v>324478.05</v>
      </c>
      <c r="T313" s="43">
        <v>0</v>
      </c>
      <c r="V313" s="87"/>
      <c r="W313" s="106"/>
    </row>
    <row r="314" spans="1:23" ht="15">
      <c r="A314" s="53">
        <v>38</v>
      </c>
      <c r="B314" s="47" t="s">
        <v>465</v>
      </c>
      <c r="C314" s="39" t="s">
        <v>466</v>
      </c>
      <c r="D314" s="50" t="s">
        <v>123</v>
      </c>
      <c r="E314" s="39" t="s">
        <v>45</v>
      </c>
      <c r="F314" s="39" t="s">
        <v>423</v>
      </c>
      <c r="G314" s="37">
        <v>5</v>
      </c>
      <c r="H314" s="37">
        <v>5</v>
      </c>
      <c r="I314" s="56">
        <v>103.8</v>
      </c>
      <c r="J314" s="37">
        <v>2</v>
      </c>
      <c r="K314" s="37">
        <v>0</v>
      </c>
      <c r="L314" s="37">
        <v>2</v>
      </c>
      <c r="M314" s="40">
        <f>N314+O314</f>
        <v>103.8</v>
      </c>
      <c r="N314" s="40">
        <v>0</v>
      </c>
      <c r="O314" s="41">
        <v>103.8</v>
      </c>
      <c r="P314" s="42">
        <f>M314*34600</f>
        <v>3591480</v>
      </c>
      <c r="Q314" s="42">
        <v>1227154.01</v>
      </c>
      <c r="R314" s="105">
        <v>2083418.38</v>
      </c>
      <c r="S314" s="82">
        <v>280907.61</v>
      </c>
      <c r="T314" s="43">
        <v>0</v>
      </c>
      <c r="V314" s="87"/>
      <c r="W314" s="106"/>
    </row>
    <row r="315" spans="1:23" ht="15">
      <c r="A315" s="53">
        <v>39</v>
      </c>
      <c r="B315" s="47" t="s">
        <v>467</v>
      </c>
      <c r="C315" s="39" t="s">
        <v>468</v>
      </c>
      <c r="D315" s="50" t="s">
        <v>108</v>
      </c>
      <c r="E315" s="39" t="s">
        <v>45</v>
      </c>
      <c r="F315" s="39" t="s">
        <v>423</v>
      </c>
      <c r="G315" s="37">
        <v>6</v>
      </c>
      <c r="H315" s="37">
        <v>6</v>
      </c>
      <c r="I315" s="56">
        <v>93</v>
      </c>
      <c r="J315" s="37">
        <v>2</v>
      </c>
      <c r="K315" s="37">
        <v>0</v>
      </c>
      <c r="L315" s="37">
        <v>2</v>
      </c>
      <c r="M315" s="40">
        <f>N315+O315</f>
        <v>93</v>
      </c>
      <c r="N315" s="40">
        <v>0</v>
      </c>
      <c r="O315" s="41">
        <v>93</v>
      </c>
      <c r="P315" s="42">
        <f>M315*34600</f>
        <v>3217800</v>
      </c>
      <c r="Q315" s="42">
        <v>1099473.25</v>
      </c>
      <c r="R315" s="105">
        <v>1866646.53</v>
      </c>
      <c r="S315" s="82">
        <v>251680.22</v>
      </c>
      <c r="T315" s="43">
        <v>0</v>
      </c>
      <c r="V315" s="87"/>
      <c r="W315" s="106"/>
    </row>
    <row r="316" spans="1:23" ht="15">
      <c r="A316" s="53">
        <v>40</v>
      </c>
      <c r="B316" s="47" t="s">
        <v>469</v>
      </c>
      <c r="C316" s="39" t="s">
        <v>470</v>
      </c>
      <c r="D316" s="50" t="s">
        <v>108</v>
      </c>
      <c r="E316" s="39" t="s">
        <v>45</v>
      </c>
      <c r="F316" s="39" t="s">
        <v>423</v>
      </c>
      <c r="G316" s="37">
        <v>8</v>
      </c>
      <c r="H316" s="37">
        <v>8</v>
      </c>
      <c r="I316" s="56">
        <v>178.8</v>
      </c>
      <c r="J316" s="37">
        <v>4</v>
      </c>
      <c r="K316" s="37">
        <v>0</v>
      </c>
      <c r="L316" s="37">
        <v>4</v>
      </c>
      <c r="M316" s="40">
        <v>137.8</v>
      </c>
      <c r="N316" s="40">
        <v>0</v>
      </c>
      <c r="O316" s="40">
        <v>137.8</v>
      </c>
      <c r="P316" s="42">
        <f>M316*34600</f>
        <v>4767880</v>
      </c>
      <c r="Q316" s="42">
        <v>1629111.97</v>
      </c>
      <c r="R316" s="105">
        <v>2765848.29</v>
      </c>
      <c r="S316" s="82">
        <v>372919.74</v>
      </c>
      <c r="T316" s="43">
        <v>0</v>
      </c>
      <c r="V316" s="87"/>
      <c r="W316" s="106"/>
    </row>
    <row r="317" spans="1:23" ht="15">
      <c r="A317" s="53">
        <v>41</v>
      </c>
      <c r="B317" s="47" t="s">
        <v>471</v>
      </c>
      <c r="C317" s="39" t="s">
        <v>472</v>
      </c>
      <c r="D317" s="50" t="s">
        <v>108</v>
      </c>
      <c r="E317" s="39" t="s">
        <v>45</v>
      </c>
      <c r="F317" s="39" t="s">
        <v>423</v>
      </c>
      <c r="G317" s="37">
        <v>21</v>
      </c>
      <c r="H317" s="37">
        <v>21</v>
      </c>
      <c r="I317" s="56">
        <v>877</v>
      </c>
      <c r="J317" s="37">
        <v>15</v>
      </c>
      <c r="K317" s="37">
        <v>5</v>
      </c>
      <c r="L317" s="37">
        <v>10</v>
      </c>
      <c r="M317" s="40">
        <f>N317+O317</f>
        <v>825</v>
      </c>
      <c r="N317" s="40">
        <v>208.7</v>
      </c>
      <c r="O317" s="40">
        <v>616.3</v>
      </c>
      <c r="P317" s="42">
        <f>M317*34600</f>
        <v>28545000</v>
      </c>
      <c r="Q317" s="42">
        <v>9753391.7</v>
      </c>
      <c r="R317" s="105">
        <v>16558961.12</v>
      </c>
      <c r="S317" s="82">
        <v>2232647.18</v>
      </c>
      <c r="T317" s="43">
        <v>0</v>
      </c>
      <c r="V317" s="87"/>
      <c r="W317" s="106"/>
    </row>
    <row r="318" spans="1:23" ht="35.25" customHeight="1">
      <c r="A318" s="53">
        <v>42</v>
      </c>
      <c r="B318" s="47" t="s">
        <v>473</v>
      </c>
      <c r="C318" s="53" t="s">
        <v>474</v>
      </c>
      <c r="D318" s="50">
        <v>39807</v>
      </c>
      <c r="E318" s="39" t="s">
        <v>45</v>
      </c>
      <c r="F318" s="39" t="s">
        <v>423</v>
      </c>
      <c r="G318" s="37">
        <v>17</v>
      </c>
      <c r="H318" s="37">
        <v>17</v>
      </c>
      <c r="I318" s="56">
        <v>336</v>
      </c>
      <c r="J318" s="37">
        <v>7</v>
      </c>
      <c r="K318" s="37">
        <v>7</v>
      </c>
      <c r="L318" s="37">
        <v>0</v>
      </c>
      <c r="M318" s="40">
        <v>336</v>
      </c>
      <c r="N318" s="40">
        <v>336</v>
      </c>
      <c r="O318" s="40">
        <v>0</v>
      </c>
      <c r="P318" s="42">
        <f>SUM(M318*34600)</f>
        <v>11625600</v>
      </c>
      <c r="Q318" s="42">
        <v>3972290.44</v>
      </c>
      <c r="R318" s="105">
        <v>6744013.26</v>
      </c>
      <c r="S318" s="82">
        <v>909296.3</v>
      </c>
      <c r="T318" s="43">
        <v>0</v>
      </c>
      <c r="V318" s="87"/>
      <c r="W318" s="106"/>
    </row>
    <row r="319" spans="1:23" ht="15">
      <c r="A319" s="53">
        <v>43</v>
      </c>
      <c r="B319" s="47" t="s">
        <v>475</v>
      </c>
      <c r="C319" s="53">
        <v>17</v>
      </c>
      <c r="D319" s="50">
        <v>39807</v>
      </c>
      <c r="E319" s="39" t="s">
        <v>45</v>
      </c>
      <c r="F319" s="39" t="s">
        <v>423</v>
      </c>
      <c r="G319" s="37">
        <v>29</v>
      </c>
      <c r="H319" s="37">
        <v>29</v>
      </c>
      <c r="I319" s="56">
        <v>392.2</v>
      </c>
      <c r="J319" s="37">
        <v>10</v>
      </c>
      <c r="K319" s="37">
        <v>5</v>
      </c>
      <c r="L319" s="37">
        <v>5</v>
      </c>
      <c r="M319" s="40">
        <f>N319+O319</f>
        <v>392.20000000000005</v>
      </c>
      <c r="N319" s="40">
        <v>205.4</v>
      </c>
      <c r="O319" s="40">
        <v>186.8</v>
      </c>
      <c r="P319" s="42">
        <f>SUM(M319*34600)</f>
        <v>13570120.000000002</v>
      </c>
      <c r="Q319" s="42">
        <v>4636703.3</v>
      </c>
      <c r="R319" s="105">
        <v>7872029.76</v>
      </c>
      <c r="S319" s="82">
        <v>1061386.94</v>
      </c>
      <c r="T319" s="43">
        <v>0</v>
      </c>
      <c r="V319" s="87"/>
      <c r="W319" s="106"/>
    </row>
    <row r="320" spans="1:23" ht="15">
      <c r="A320" s="53">
        <v>44</v>
      </c>
      <c r="B320" s="47" t="s">
        <v>476</v>
      </c>
      <c r="C320" s="53">
        <v>1</v>
      </c>
      <c r="D320" s="50">
        <v>39807</v>
      </c>
      <c r="E320" s="39" t="s">
        <v>45</v>
      </c>
      <c r="F320" s="39" t="s">
        <v>423</v>
      </c>
      <c r="G320" s="37">
        <v>20</v>
      </c>
      <c r="H320" s="37">
        <v>20</v>
      </c>
      <c r="I320" s="56">
        <v>373.4</v>
      </c>
      <c r="J320" s="37">
        <v>7</v>
      </c>
      <c r="K320" s="37">
        <v>5</v>
      </c>
      <c r="L320" s="37">
        <v>2</v>
      </c>
      <c r="M320" s="40">
        <f>N320+O320</f>
        <v>325.8</v>
      </c>
      <c r="N320" s="40">
        <v>232.5</v>
      </c>
      <c r="O320" s="41">
        <v>93.3</v>
      </c>
      <c r="P320" s="42">
        <f>SUM(M320*34600)</f>
        <v>11272680</v>
      </c>
      <c r="Q320" s="42">
        <v>3851703.05</v>
      </c>
      <c r="R320" s="105">
        <v>6539284.28</v>
      </c>
      <c r="S320" s="82">
        <v>881692.67</v>
      </c>
      <c r="T320" s="43">
        <v>0</v>
      </c>
      <c r="V320" s="87"/>
      <c r="W320" s="106"/>
    </row>
    <row r="321" spans="1:23" ht="15">
      <c r="A321" s="53">
        <v>45</v>
      </c>
      <c r="B321" s="47" t="s">
        <v>477</v>
      </c>
      <c r="C321" s="53">
        <v>2</v>
      </c>
      <c r="D321" s="50">
        <v>39807</v>
      </c>
      <c r="E321" s="39" t="s">
        <v>45</v>
      </c>
      <c r="F321" s="39" t="s">
        <v>423</v>
      </c>
      <c r="G321" s="37">
        <v>30</v>
      </c>
      <c r="H321" s="37">
        <v>30</v>
      </c>
      <c r="I321" s="56">
        <v>498.8</v>
      </c>
      <c r="J321" s="37">
        <v>8</v>
      </c>
      <c r="K321" s="37">
        <v>4</v>
      </c>
      <c r="L321" s="37">
        <v>4</v>
      </c>
      <c r="M321" s="40">
        <f>N321+O321</f>
        <v>498.20000000000005</v>
      </c>
      <c r="N321" s="40">
        <v>246.9</v>
      </c>
      <c r="O321" s="40">
        <v>251.3</v>
      </c>
      <c r="P321" s="42">
        <f>SUM(M321*34600)</f>
        <v>17237720</v>
      </c>
      <c r="Q321" s="42">
        <v>5889866.36</v>
      </c>
      <c r="R321" s="105">
        <v>9999605.37</v>
      </c>
      <c r="S321" s="82">
        <v>1348248.27</v>
      </c>
      <c r="T321" s="43">
        <v>0</v>
      </c>
      <c r="V321" s="87"/>
      <c r="W321" s="106"/>
    </row>
    <row r="322" spans="1:23" ht="15">
      <c r="A322" s="53">
        <v>46</v>
      </c>
      <c r="B322" s="47" t="s">
        <v>478</v>
      </c>
      <c r="C322" s="53">
        <v>4</v>
      </c>
      <c r="D322" s="50">
        <v>39807</v>
      </c>
      <c r="E322" s="39" t="s">
        <v>45</v>
      </c>
      <c r="F322" s="39" t="s">
        <v>423</v>
      </c>
      <c r="G322" s="37">
        <v>25</v>
      </c>
      <c r="H322" s="37">
        <v>25</v>
      </c>
      <c r="I322" s="56">
        <v>390.7</v>
      </c>
      <c r="J322" s="37">
        <v>8</v>
      </c>
      <c r="K322" s="37">
        <v>6</v>
      </c>
      <c r="L322" s="37">
        <v>2</v>
      </c>
      <c r="M322" s="40">
        <f>N322+O322</f>
        <v>328.7</v>
      </c>
      <c r="N322" s="40">
        <v>234.5</v>
      </c>
      <c r="O322" s="40">
        <v>94.2</v>
      </c>
      <c r="P322" s="42">
        <f>SUM(M322*34600)</f>
        <v>11373020</v>
      </c>
      <c r="Q322" s="42">
        <v>3885987.7</v>
      </c>
      <c r="R322" s="105">
        <v>6597491.54</v>
      </c>
      <c r="S322" s="82">
        <v>889540.76</v>
      </c>
      <c r="T322" s="43">
        <v>0</v>
      </c>
      <c r="V322" s="87"/>
      <c r="W322" s="106"/>
    </row>
    <row r="323" spans="1:23" ht="15">
      <c r="A323" s="53">
        <v>47</v>
      </c>
      <c r="B323" s="47" t="s">
        <v>479</v>
      </c>
      <c r="C323" s="53">
        <v>6</v>
      </c>
      <c r="D323" s="50">
        <v>39807</v>
      </c>
      <c r="E323" s="39" t="s">
        <v>45</v>
      </c>
      <c r="F323" s="39" t="s">
        <v>423</v>
      </c>
      <c r="G323" s="37">
        <v>31</v>
      </c>
      <c r="H323" s="37">
        <v>31</v>
      </c>
      <c r="I323" s="56">
        <v>503.7</v>
      </c>
      <c r="J323" s="37">
        <v>7</v>
      </c>
      <c r="K323" s="37">
        <v>5</v>
      </c>
      <c r="L323" s="37">
        <v>2</v>
      </c>
      <c r="M323" s="40">
        <f>N323+O323</f>
        <v>455.70000000000005</v>
      </c>
      <c r="N323" s="40">
        <v>331.6</v>
      </c>
      <c r="O323" s="40">
        <v>124.1</v>
      </c>
      <c r="P323" s="42">
        <f>SUM(M323*34600)</f>
        <v>15767220.000000002</v>
      </c>
      <c r="Q323" s="42">
        <v>5387418.91</v>
      </c>
      <c r="R323" s="105">
        <v>9146567.98</v>
      </c>
      <c r="S323" s="82">
        <v>1233233.11</v>
      </c>
      <c r="T323" s="43">
        <v>0</v>
      </c>
      <c r="V323" s="87"/>
      <c r="W323" s="106"/>
    </row>
    <row r="324" spans="1:23" ht="15">
      <c r="A324" s="53">
        <v>48</v>
      </c>
      <c r="B324" s="47" t="s">
        <v>480</v>
      </c>
      <c r="C324" s="53">
        <v>16</v>
      </c>
      <c r="D324" s="50">
        <v>39807</v>
      </c>
      <c r="E324" s="39" t="s">
        <v>45</v>
      </c>
      <c r="F324" s="39" t="s">
        <v>423</v>
      </c>
      <c r="G324" s="37">
        <v>19</v>
      </c>
      <c r="H324" s="37">
        <v>19</v>
      </c>
      <c r="I324" s="56">
        <v>342</v>
      </c>
      <c r="J324" s="37">
        <v>4</v>
      </c>
      <c r="K324" s="37">
        <v>0</v>
      </c>
      <c r="L324" s="37">
        <v>4</v>
      </c>
      <c r="M324" s="40">
        <f>N324+O324</f>
        <v>342</v>
      </c>
      <c r="N324" s="40">
        <v>0</v>
      </c>
      <c r="O324" s="40">
        <v>342</v>
      </c>
      <c r="P324" s="42">
        <f>SUM(M324*34600)</f>
        <v>11833200</v>
      </c>
      <c r="Q324" s="42">
        <v>4043224.2</v>
      </c>
      <c r="R324" s="105">
        <v>6864442.07</v>
      </c>
      <c r="S324" s="82">
        <v>925533.73</v>
      </c>
      <c r="T324" s="43">
        <v>0</v>
      </c>
      <c r="V324" s="87"/>
      <c r="W324" s="106"/>
    </row>
    <row r="325" spans="1:23" ht="15">
      <c r="A325" s="53">
        <v>49</v>
      </c>
      <c r="B325" s="47" t="s">
        <v>481</v>
      </c>
      <c r="C325" s="53">
        <v>13</v>
      </c>
      <c r="D325" s="50">
        <v>39807</v>
      </c>
      <c r="E325" s="39" t="s">
        <v>45</v>
      </c>
      <c r="F325" s="39" t="s">
        <v>423</v>
      </c>
      <c r="G325" s="37">
        <v>34</v>
      </c>
      <c r="H325" s="37">
        <v>34</v>
      </c>
      <c r="I325" s="56">
        <v>594.3</v>
      </c>
      <c r="J325" s="37">
        <v>15</v>
      </c>
      <c r="K325" s="37">
        <v>10</v>
      </c>
      <c r="L325" s="37">
        <v>5</v>
      </c>
      <c r="M325" s="40">
        <f>N325+O325</f>
        <v>558.2</v>
      </c>
      <c r="N325" s="40">
        <v>378</v>
      </c>
      <c r="O325" s="40">
        <v>180.2</v>
      </c>
      <c r="P325" s="42">
        <f>SUM(M325*34600)</f>
        <v>19313720</v>
      </c>
      <c r="Q325" s="42">
        <v>6599203.94</v>
      </c>
      <c r="R325" s="105">
        <v>11203893.45</v>
      </c>
      <c r="S325" s="82">
        <v>1510622.61</v>
      </c>
      <c r="T325" s="43">
        <v>0</v>
      </c>
      <c r="V325" s="87"/>
      <c r="W325" s="106"/>
    </row>
    <row r="326" spans="1:23" s="29" customFormat="1" ht="15" customHeight="1">
      <c r="A326" s="62" t="s">
        <v>171</v>
      </c>
      <c r="B326" s="62"/>
      <c r="C326" s="107" t="s">
        <v>441</v>
      </c>
      <c r="D326" s="89" t="s">
        <v>441</v>
      </c>
      <c r="E326" s="89" t="s">
        <v>441</v>
      </c>
      <c r="F326" s="89" t="s">
        <v>441</v>
      </c>
      <c r="G326" s="89">
        <f>G327+G328+G329+G330+G331+G332+G333+G334+G335+G336+G337+G338+G339+G340+G341+G342+G343+G344+G345+G346+G347+G348+G349+G350</f>
        <v>156</v>
      </c>
      <c r="H326" s="89">
        <f>H327+H328+H329+H330+H331+H332+H333+H334+H335+H336+H337+H338+H339+H340+H341+H342+H343+H344+H345+H346+H347+H348+H349+H350</f>
        <v>156</v>
      </c>
      <c r="I326" s="108">
        <f>I327+I328+I329+I330+I331+I332+I333+I334+I335+I336+I337+I338+I339+I340+I341+I342+I343+I344+I345+I346+I347+I348+I349+I350</f>
        <v>3932.1999999999994</v>
      </c>
      <c r="J326" s="108">
        <f>J327+J328+J329+J330+J331+J332+J333+J334+J335+J336+J337+J338+J339+J340+J341+J342+J343+J344+J345+J346+J347+J348+J349+J350</f>
        <v>76</v>
      </c>
      <c r="K326" s="108">
        <f>K327+K328+K329+K330+K331+K332+K333+K334+K335+K336+K337+K338+K339+K340+K341+K342+K343+K344+K345+K346+K347+K348+K349+K350</f>
        <v>26</v>
      </c>
      <c r="L326" s="108">
        <f>L327+L328+L329+L330+L331+L332+L333+L334+L335+L336+L337+L338+L339+L340+L341+L342+L343+L344+L345+L346+L347+L348+L349+L350</f>
        <v>50</v>
      </c>
      <c r="M326" s="108">
        <f>M327+M328+M329+M330+M331+M332+M333+M334+M335+M336+M337+M338+M339+M340+M341+M342+M343+M344+M345+M346+M347+M348+M349+M350</f>
        <v>2873.5</v>
      </c>
      <c r="N326" s="108">
        <f>N327+N328+N329+N330+N331+N332+N333+N334+N335+N336+N337+N338+N339+N340+N341+N342+N343+N344+N345+N346+N347+N348+N349+N350</f>
        <v>1139</v>
      </c>
      <c r="O326" s="108">
        <f>O327+O328+O329+O330+O331+O332+O333+O334+O335+O336+O337+O338+O339+O340+O341+O342+O343+O344+O345+O346+O347+O348+O349+O350</f>
        <v>1734.5</v>
      </c>
      <c r="P326" s="109">
        <f>P327+P328+P329+P330+P331+P332+P333+P334+P335+P336+P337+P338+P339+P340+P341+P342+P343+P344+P345+P346+P347+P348+P349+P350</f>
        <v>99423100</v>
      </c>
      <c r="Q326" s="109">
        <v>33971358.85</v>
      </c>
      <c r="R326" s="109">
        <v>57675363.38</v>
      </c>
      <c r="S326" s="109">
        <v>7776377.77</v>
      </c>
      <c r="T326" s="28">
        <v>0</v>
      </c>
      <c r="V326" s="83"/>
      <c r="W326" s="83"/>
    </row>
    <row r="327" spans="1:23" ht="15">
      <c r="A327" s="53">
        <v>50</v>
      </c>
      <c r="B327" s="61" t="s">
        <v>482</v>
      </c>
      <c r="C327" s="53">
        <v>35</v>
      </c>
      <c r="D327" s="50">
        <v>39036</v>
      </c>
      <c r="E327" s="39" t="s">
        <v>45</v>
      </c>
      <c r="F327" s="39" t="s">
        <v>423</v>
      </c>
      <c r="G327" s="53">
        <v>2</v>
      </c>
      <c r="H327" s="53">
        <v>2</v>
      </c>
      <c r="I327" s="56">
        <v>77.9</v>
      </c>
      <c r="J327" s="53">
        <f>K327+L327</f>
        <v>1</v>
      </c>
      <c r="K327" s="53">
        <v>0</v>
      </c>
      <c r="L327" s="53">
        <v>1</v>
      </c>
      <c r="M327" s="56">
        <f>N327+O327</f>
        <v>28.1</v>
      </c>
      <c r="N327" s="56">
        <v>0</v>
      </c>
      <c r="O327" s="56">
        <v>28.1</v>
      </c>
      <c r="P327" s="110">
        <f>M327*34600</f>
        <v>972260</v>
      </c>
      <c r="Q327" s="42">
        <v>332206.43</v>
      </c>
      <c r="R327" s="42">
        <v>564008.25</v>
      </c>
      <c r="S327" s="42">
        <v>76045.32</v>
      </c>
      <c r="T327" s="43">
        <v>0</v>
      </c>
      <c r="V327" s="54"/>
      <c r="W327" s="54"/>
    </row>
    <row r="328" spans="1:23" ht="15">
      <c r="A328" s="53">
        <v>51</v>
      </c>
      <c r="B328" s="61" t="s">
        <v>483</v>
      </c>
      <c r="C328" s="98" t="s">
        <v>93</v>
      </c>
      <c r="D328" s="111">
        <v>38986</v>
      </c>
      <c r="E328" s="39" t="s">
        <v>45</v>
      </c>
      <c r="F328" s="39" t="s">
        <v>423</v>
      </c>
      <c r="G328" s="98">
        <v>27</v>
      </c>
      <c r="H328" s="98">
        <v>27</v>
      </c>
      <c r="I328" s="97">
        <v>678.3</v>
      </c>
      <c r="J328" s="98">
        <f>K328+L328</f>
        <v>11</v>
      </c>
      <c r="K328" s="98">
        <v>8</v>
      </c>
      <c r="L328" s="98">
        <v>3</v>
      </c>
      <c r="M328" s="97">
        <f>N328+O328</f>
        <v>614.1</v>
      </c>
      <c r="N328" s="97">
        <v>450.1</v>
      </c>
      <c r="O328" s="97">
        <v>164</v>
      </c>
      <c r="P328" s="57">
        <f>M328*34600</f>
        <v>21247860</v>
      </c>
      <c r="Q328" s="42">
        <v>7260070.13</v>
      </c>
      <c r="R328" s="42">
        <v>12325888.49</v>
      </c>
      <c r="S328" s="42">
        <v>1661901.38</v>
      </c>
      <c r="T328" s="43">
        <v>0</v>
      </c>
      <c r="V328" s="54"/>
      <c r="W328" s="54"/>
    </row>
    <row r="329" spans="1:23" ht="15">
      <c r="A329" s="98">
        <v>52</v>
      </c>
      <c r="B329" s="61" t="s">
        <v>484</v>
      </c>
      <c r="C329" s="98" t="s">
        <v>485</v>
      </c>
      <c r="D329" s="111">
        <v>38986</v>
      </c>
      <c r="E329" s="39" t="s">
        <v>45</v>
      </c>
      <c r="F329" s="39" t="s">
        <v>423</v>
      </c>
      <c r="G329" s="98">
        <v>8</v>
      </c>
      <c r="H329" s="98">
        <v>8</v>
      </c>
      <c r="I329" s="97">
        <v>181.9</v>
      </c>
      <c r="J329" s="98">
        <f>K329+L329</f>
        <v>5</v>
      </c>
      <c r="K329" s="98">
        <v>2</v>
      </c>
      <c r="L329" s="98">
        <v>3</v>
      </c>
      <c r="M329" s="97">
        <f>N329+O329</f>
        <v>151.5</v>
      </c>
      <c r="N329" s="97">
        <v>61.6</v>
      </c>
      <c r="O329" s="97">
        <v>89.9</v>
      </c>
      <c r="P329" s="57">
        <f>M329*34600</f>
        <v>5241900</v>
      </c>
      <c r="Q329" s="42">
        <v>1791077.38</v>
      </c>
      <c r="R329" s="42">
        <v>3040827.41</v>
      </c>
      <c r="S329" s="42">
        <v>409995.21</v>
      </c>
      <c r="T329" s="43">
        <v>0</v>
      </c>
      <c r="V329" s="54"/>
      <c r="W329" s="54"/>
    </row>
    <row r="330" spans="1:23" ht="15">
      <c r="A330" s="53">
        <v>53</v>
      </c>
      <c r="B330" s="61" t="s">
        <v>486</v>
      </c>
      <c r="C330" s="98" t="s">
        <v>93</v>
      </c>
      <c r="D330" s="111">
        <v>38986</v>
      </c>
      <c r="E330" s="39" t="s">
        <v>45</v>
      </c>
      <c r="F330" s="39" t="s">
        <v>423</v>
      </c>
      <c r="G330" s="98">
        <v>12</v>
      </c>
      <c r="H330" s="98">
        <v>12</v>
      </c>
      <c r="I330" s="97">
        <v>178.4</v>
      </c>
      <c r="J330" s="98">
        <f>K330+L330</f>
        <v>5</v>
      </c>
      <c r="K330" s="98">
        <v>3</v>
      </c>
      <c r="L330" s="98">
        <v>2</v>
      </c>
      <c r="M330" s="97">
        <f>N330+O330</f>
        <v>178.39999999999998</v>
      </c>
      <c r="N330" s="97">
        <v>89.8</v>
      </c>
      <c r="O330" s="97">
        <v>88.6</v>
      </c>
      <c r="P330" s="57">
        <f>M330*34600</f>
        <v>6172639.999999999</v>
      </c>
      <c r="Q330" s="42">
        <v>2109097.07</v>
      </c>
      <c r="R330" s="42">
        <v>3580749.9</v>
      </c>
      <c r="S330" s="42">
        <v>482793.03</v>
      </c>
      <c r="T330" s="43">
        <v>0</v>
      </c>
      <c r="V330" s="54"/>
      <c r="W330" s="54"/>
    </row>
    <row r="331" spans="1:23" ht="15">
      <c r="A331" s="98">
        <v>54</v>
      </c>
      <c r="B331" s="61" t="s">
        <v>487</v>
      </c>
      <c r="C331" s="98" t="s">
        <v>488</v>
      </c>
      <c r="D331" s="111">
        <v>38986</v>
      </c>
      <c r="E331" s="39" t="s">
        <v>45</v>
      </c>
      <c r="F331" s="39" t="s">
        <v>423</v>
      </c>
      <c r="G331" s="98">
        <v>8</v>
      </c>
      <c r="H331" s="98">
        <v>8</v>
      </c>
      <c r="I331" s="97">
        <v>107.3</v>
      </c>
      <c r="J331" s="98">
        <f>K331+L331</f>
        <v>2</v>
      </c>
      <c r="K331" s="98">
        <v>1</v>
      </c>
      <c r="L331" s="98">
        <v>1</v>
      </c>
      <c r="M331" s="97">
        <f>N331+O331</f>
        <v>107.30000000000001</v>
      </c>
      <c r="N331" s="97">
        <v>67.2</v>
      </c>
      <c r="O331" s="97">
        <v>40.1</v>
      </c>
      <c r="P331" s="57">
        <f>M331*34600</f>
        <v>3712580.0000000005</v>
      </c>
      <c r="Q331" s="42">
        <v>1268532.04</v>
      </c>
      <c r="R331" s="42">
        <v>2153668.52</v>
      </c>
      <c r="S331" s="42">
        <v>290379.44</v>
      </c>
      <c r="T331" s="43">
        <v>0</v>
      </c>
      <c r="V331" s="54"/>
      <c r="W331" s="54"/>
    </row>
    <row r="332" spans="1:23" ht="15">
      <c r="A332" s="53">
        <v>55</v>
      </c>
      <c r="B332" s="61" t="s">
        <v>489</v>
      </c>
      <c r="C332" s="98" t="s">
        <v>490</v>
      </c>
      <c r="D332" s="111">
        <v>38986</v>
      </c>
      <c r="E332" s="39" t="s">
        <v>45</v>
      </c>
      <c r="F332" s="39" t="s">
        <v>423</v>
      </c>
      <c r="G332" s="98">
        <v>6</v>
      </c>
      <c r="H332" s="98">
        <v>6</v>
      </c>
      <c r="I332" s="97">
        <v>179.4</v>
      </c>
      <c r="J332" s="98">
        <f>K332+L332</f>
        <v>4</v>
      </c>
      <c r="K332" s="98">
        <v>0</v>
      </c>
      <c r="L332" s="98">
        <v>4</v>
      </c>
      <c r="M332" s="97">
        <f>N332+O332</f>
        <v>179.4</v>
      </c>
      <c r="N332" s="97">
        <v>132</v>
      </c>
      <c r="O332" s="97">
        <v>47.4</v>
      </c>
      <c r="P332" s="57">
        <f>M332*34600</f>
        <v>6207240</v>
      </c>
      <c r="Q332" s="42">
        <v>2120919.36</v>
      </c>
      <c r="R332" s="42">
        <v>3600821.36</v>
      </c>
      <c r="S332" s="42">
        <v>485499.28</v>
      </c>
      <c r="T332" s="43">
        <v>0</v>
      </c>
      <c r="V332" s="54"/>
      <c r="W332" s="54"/>
    </row>
    <row r="333" spans="1:23" ht="15">
      <c r="A333" s="98">
        <v>56</v>
      </c>
      <c r="B333" s="61" t="s">
        <v>491</v>
      </c>
      <c r="C333" s="98" t="s">
        <v>492</v>
      </c>
      <c r="D333" s="111">
        <v>38986</v>
      </c>
      <c r="E333" s="39" t="s">
        <v>45</v>
      </c>
      <c r="F333" s="39" t="s">
        <v>423</v>
      </c>
      <c r="G333" s="98">
        <v>3</v>
      </c>
      <c r="H333" s="98">
        <v>3</v>
      </c>
      <c r="I333" s="97">
        <v>75.4</v>
      </c>
      <c r="J333" s="98">
        <f>K333+L333</f>
        <v>3</v>
      </c>
      <c r="K333" s="98">
        <v>2</v>
      </c>
      <c r="L333" s="98">
        <v>1</v>
      </c>
      <c r="M333" s="97">
        <f>N333+O333</f>
        <v>75.4</v>
      </c>
      <c r="N333" s="97">
        <v>37.2</v>
      </c>
      <c r="O333" s="97">
        <v>38.2</v>
      </c>
      <c r="P333" s="57">
        <f>M333*34600</f>
        <v>2608840</v>
      </c>
      <c r="Q333" s="42">
        <v>891400.89</v>
      </c>
      <c r="R333" s="42">
        <v>1513388.69</v>
      </c>
      <c r="S333" s="42">
        <v>204050.42</v>
      </c>
      <c r="T333" s="43">
        <v>0</v>
      </c>
      <c r="V333" s="54"/>
      <c r="W333" s="54"/>
    </row>
    <row r="334" spans="1:23" ht="15">
      <c r="A334" s="53">
        <v>57</v>
      </c>
      <c r="B334" s="61" t="s">
        <v>493</v>
      </c>
      <c r="C334" s="98" t="s">
        <v>494</v>
      </c>
      <c r="D334" s="111">
        <v>38986</v>
      </c>
      <c r="E334" s="39" t="s">
        <v>45</v>
      </c>
      <c r="F334" s="39" t="s">
        <v>423</v>
      </c>
      <c r="G334" s="98">
        <v>7</v>
      </c>
      <c r="H334" s="98">
        <v>7</v>
      </c>
      <c r="I334" s="97">
        <v>74</v>
      </c>
      <c r="J334" s="98">
        <f>K334+L334</f>
        <v>3</v>
      </c>
      <c r="K334" s="98">
        <v>1</v>
      </c>
      <c r="L334" s="98">
        <v>2</v>
      </c>
      <c r="M334" s="97">
        <f>N334+O334</f>
        <v>55.8</v>
      </c>
      <c r="N334" s="97">
        <v>18.5</v>
      </c>
      <c r="O334" s="97">
        <v>37.3</v>
      </c>
      <c r="P334" s="57">
        <f>M334*34600</f>
        <v>1930680</v>
      </c>
      <c r="Q334" s="42">
        <v>659683.95</v>
      </c>
      <c r="R334" s="42">
        <v>1119987.92</v>
      </c>
      <c r="S334" s="42">
        <v>151008.13</v>
      </c>
      <c r="T334" s="43">
        <v>0</v>
      </c>
      <c r="V334" s="54"/>
      <c r="W334" s="54"/>
    </row>
    <row r="335" spans="1:23" ht="15">
      <c r="A335" s="98">
        <v>58</v>
      </c>
      <c r="B335" s="61" t="s">
        <v>495</v>
      </c>
      <c r="C335" s="98" t="s">
        <v>496</v>
      </c>
      <c r="D335" s="111">
        <v>38986</v>
      </c>
      <c r="E335" s="39" t="s">
        <v>45</v>
      </c>
      <c r="F335" s="39" t="s">
        <v>423</v>
      </c>
      <c r="G335" s="98">
        <v>6</v>
      </c>
      <c r="H335" s="98">
        <v>6</v>
      </c>
      <c r="I335" s="97">
        <v>74</v>
      </c>
      <c r="J335" s="98">
        <f>K335+L335</f>
        <v>3</v>
      </c>
      <c r="K335" s="98">
        <v>2</v>
      </c>
      <c r="L335" s="98">
        <v>1</v>
      </c>
      <c r="M335" s="97">
        <f>N335+O335</f>
        <v>55.8</v>
      </c>
      <c r="N335" s="97">
        <v>37.1</v>
      </c>
      <c r="O335" s="97">
        <v>18.7</v>
      </c>
      <c r="P335" s="57">
        <f>M335*34600</f>
        <v>1930680</v>
      </c>
      <c r="Q335" s="42">
        <v>659683.95</v>
      </c>
      <c r="R335" s="42">
        <v>1119987.92</v>
      </c>
      <c r="S335" s="42">
        <v>151008.13</v>
      </c>
      <c r="T335" s="43">
        <v>0</v>
      </c>
      <c r="V335" s="54"/>
      <c r="W335" s="54"/>
    </row>
    <row r="336" spans="1:23" ht="15">
      <c r="A336" s="98">
        <v>59</v>
      </c>
      <c r="B336" s="61" t="s">
        <v>497</v>
      </c>
      <c r="C336" s="98" t="s">
        <v>498</v>
      </c>
      <c r="D336" s="111">
        <v>38986</v>
      </c>
      <c r="E336" s="39" t="s">
        <v>45</v>
      </c>
      <c r="F336" s="39" t="s">
        <v>423</v>
      </c>
      <c r="G336" s="98">
        <v>6</v>
      </c>
      <c r="H336" s="98">
        <v>6</v>
      </c>
      <c r="I336" s="97">
        <v>201.5</v>
      </c>
      <c r="J336" s="98">
        <f>K336+L336</f>
        <v>4</v>
      </c>
      <c r="K336" s="98">
        <v>3</v>
      </c>
      <c r="L336" s="98">
        <v>1</v>
      </c>
      <c r="M336" s="97">
        <f>N336+O336</f>
        <v>201.5</v>
      </c>
      <c r="N336" s="97">
        <v>145.6</v>
      </c>
      <c r="O336" s="97">
        <v>55.9</v>
      </c>
      <c r="P336" s="57">
        <f>M336*34600</f>
        <v>6971900</v>
      </c>
      <c r="Q336" s="42">
        <v>2382192.03</v>
      </c>
      <c r="R336" s="42">
        <v>4044400.81</v>
      </c>
      <c r="S336" s="42">
        <v>545307.16</v>
      </c>
      <c r="T336" s="43">
        <v>0</v>
      </c>
      <c r="V336" s="54"/>
      <c r="W336" s="54"/>
    </row>
    <row r="337" spans="1:23" ht="15">
      <c r="A337" s="53">
        <v>60</v>
      </c>
      <c r="B337" s="61" t="s">
        <v>499</v>
      </c>
      <c r="C337" s="98" t="s">
        <v>500</v>
      </c>
      <c r="D337" s="111">
        <v>38986</v>
      </c>
      <c r="E337" s="39" t="s">
        <v>45</v>
      </c>
      <c r="F337" s="39" t="s">
        <v>423</v>
      </c>
      <c r="G337" s="98">
        <v>9</v>
      </c>
      <c r="H337" s="98">
        <v>9</v>
      </c>
      <c r="I337" s="97">
        <v>108.9</v>
      </c>
      <c r="J337" s="98">
        <f>K337+L337</f>
        <v>4</v>
      </c>
      <c r="K337" s="98">
        <v>3</v>
      </c>
      <c r="L337" s="98">
        <v>1</v>
      </c>
      <c r="M337" s="97">
        <f>N337+O337</f>
        <v>108.9</v>
      </c>
      <c r="N337" s="97">
        <v>80.8</v>
      </c>
      <c r="O337" s="97">
        <v>28.1</v>
      </c>
      <c r="P337" s="57">
        <f>M337*34600</f>
        <v>3767940</v>
      </c>
      <c r="Q337" s="42">
        <v>1287447.7</v>
      </c>
      <c r="R337" s="42">
        <v>2185782.87</v>
      </c>
      <c r="S337" s="42">
        <v>294709.43</v>
      </c>
      <c r="T337" s="43">
        <v>0</v>
      </c>
      <c r="V337" s="54"/>
      <c r="W337" s="54"/>
    </row>
    <row r="338" spans="1:23" ht="15">
      <c r="A338" s="98">
        <v>61</v>
      </c>
      <c r="B338" s="61" t="s">
        <v>501</v>
      </c>
      <c r="C338" s="98" t="s">
        <v>502</v>
      </c>
      <c r="D338" s="111">
        <v>38986</v>
      </c>
      <c r="E338" s="39" t="s">
        <v>45</v>
      </c>
      <c r="F338" s="39" t="s">
        <v>423</v>
      </c>
      <c r="G338" s="98">
        <v>6</v>
      </c>
      <c r="H338" s="98">
        <v>6</v>
      </c>
      <c r="I338" s="97">
        <v>77.3</v>
      </c>
      <c r="J338" s="98">
        <v>2</v>
      </c>
      <c r="K338" s="98">
        <v>1</v>
      </c>
      <c r="L338" s="98">
        <v>1</v>
      </c>
      <c r="M338" s="97">
        <f>N338+O338</f>
        <v>58.2</v>
      </c>
      <c r="N338" s="97">
        <v>19.1</v>
      </c>
      <c r="O338" s="97">
        <v>39.1</v>
      </c>
      <c r="P338" s="57">
        <f>M338*34600</f>
        <v>2013720</v>
      </c>
      <c r="Q338" s="42">
        <v>688057.45</v>
      </c>
      <c r="R338" s="42">
        <v>1168159.44</v>
      </c>
      <c r="S338" s="42">
        <v>157503.11</v>
      </c>
      <c r="T338" s="43">
        <v>0</v>
      </c>
      <c r="V338" s="54"/>
      <c r="W338" s="54"/>
    </row>
    <row r="339" spans="1:23" ht="15">
      <c r="A339" s="53">
        <v>62</v>
      </c>
      <c r="B339" s="61" t="s">
        <v>503</v>
      </c>
      <c r="C339" s="98" t="s">
        <v>504</v>
      </c>
      <c r="D339" s="111">
        <v>38986</v>
      </c>
      <c r="E339" s="39" t="s">
        <v>45</v>
      </c>
      <c r="F339" s="39" t="s">
        <v>423</v>
      </c>
      <c r="G339" s="98">
        <v>4</v>
      </c>
      <c r="H339" s="98">
        <v>4</v>
      </c>
      <c r="I339" s="97">
        <v>77.2</v>
      </c>
      <c r="J339" s="98">
        <v>2</v>
      </c>
      <c r="K339" s="98">
        <v>0</v>
      </c>
      <c r="L339" s="98">
        <v>2</v>
      </c>
      <c r="M339" s="97">
        <f>N339+O339</f>
        <v>58.1</v>
      </c>
      <c r="N339" s="97">
        <v>0</v>
      </c>
      <c r="O339" s="97">
        <v>58.1</v>
      </c>
      <c r="P339" s="57">
        <f>M339*34600</f>
        <v>2010260</v>
      </c>
      <c r="Q339" s="42">
        <v>686875.22</v>
      </c>
      <c r="R339" s="42">
        <v>1166152.29</v>
      </c>
      <c r="S339" s="42">
        <v>157232.49</v>
      </c>
      <c r="T339" s="43">
        <v>0</v>
      </c>
      <c r="V339" s="54"/>
      <c r="W339" s="54"/>
    </row>
    <row r="340" spans="1:23" ht="15">
      <c r="A340" s="98">
        <v>63</v>
      </c>
      <c r="B340" s="61" t="s">
        <v>505</v>
      </c>
      <c r="C340" s="98" t="s">
        <v>506</v>
      </c>
      <c r="D340" s="111">
        <v>39049</v>
      </c>
      <c r="E340" s="39" t="s">
        <v>45</v>
      </c>
      <c r="F340" s="39" t="s">
        <v>423</v>
      </c>
      <c r="G340" s="98">
        <v>5</v>
      </c>
      <c r="H340" s="98">
        <v>5</v>
      </c>
      <c r="I340" s="112">
        <v>190.2</v>
      </c>
      <c r="J340" s="98">
        <f>K340+L340</f>
        <v>4</v>
      </c>
      <c r="K340" s="98">
        <v>0</v>
      </c>
      <c r="L340" s="98">
        <v>4</v>
      </c>
      <c r="M340" s="97">
        <f>N340+O340</f>
        <v>126.3</v>
      </c>
      <c r="N340" s="97">
        <v>0</v>
      </c>
      <c r="O340" s="97">
        <v>126.3</v>
      </c>
      <c r="P340" s="57">
        <f>M340*34600</f>
        <v>4369980</v>
      </c>
      <c r="Q340" s="42">
        <v>1493155.6</v>
      </c>
      <c r="R340" s="42">
        <v>2535026.41</v>
      </c>
      <c r="S340" s="42">
        <v>341797.99</v>
      </c>
      <c r="T340" s="43">
        <v>0</v>
      </c>
      <c r="V340" s="54"/>
      <c r="W340" s="54"/>
    </row>
    <row r="341" spans="1:23" ht="15">
      <c r="A341" s="53">
        <v>64</v>
      </c>
      <c r="B341" s="61" t="s">
        <v>507</v>
      </c>
      <c r="C341" s="98" t="s">
        <v>234</v>
      </c>
      <c r="D341" s="111">
        <v>39049</v>
      </c>
      <c r="E341" s="39" t="s">
        <v>45</v>
      </c>
      <c r="F341" s="39" t="s">
        <v>423</v>
      </c>
      <c r="G341" s="98">
        <v>8</v>
      </c>
      <c r="H341" s="98">
        <v>8</v>
      </c>
      <c r="I341" s="97">
        <v>194.3</v>
      </c>
      <c r="J341" s="98">
        <f>K341+L341</f>
        <v>3</v>
      </c>
      <c r="K341" s="98">
        <v>0</v>
      </c>
      <c r="L341" s="98">
        <v>3</v>
      </c>
      <c r="M341" s="97">
        <f>N341+O341</f>
        <v>150.6</v>
      </c>
      <c r="N341" s="97">
        <v>0</v>
      </c>
      <c r="O341" s="97">
        <v>150.6</v>
      </c>
      <c r="P341" s="57">
        <f>M341*34600</f>
        <v>5210760</v>
      </c>
      <c r="Q341" s="42">
        <v>1780437.32</v>
      </c>
      <c r="R341" s="42">
        <v>3022763.09</v>
      </c>
      <c r="S341" s="42">
        <v>407559.59</v>
      </c>
      <c r="T341" s="43">
        <v>0</v>
      </c>
      <c r="V341" s="54"/>
      <c r="W341" s="54"/>
    </row>
    <row r="342" spans="1:23" ht="15">
      <c r="A342" s="98">
        <v>65</v>
      </c>
      <c r="B342" s="61" t="s">
        <v>508</v>
      </c>
      <c r="C342" s="98" t="s">
        <v>509</v>
      </c>
      <c r="D342" s="111">
        <v>39041</v>
      </c>
      <c r="E342" s="39" t="s">
        <v>45</v>
      </c>
      <c r="F342" s="39" t="s">
        <v>423</v>
      </c>
      <c r="G342" s="98">
        <v>2</v>
      </c>
      <c r="H342" s="98">
        <v>2</v>
      </c>
      <c r="I342" s="97">
        <v>182.9</v>
      </c>
      <c r="J342" s="98">
        <f>K342+L342</f>
        <v>2</v>
      </c>
      <c r="K342" s="98">
        <v>0</v>
      </c>
      <c r="L342" s="98">
        <v>2</v>
      </c>
      <c r="M342" s="97">
        <f>N342+O342</f>
        <v>61.1</v>
      </c>
      <c r="N342" s="97">
        <v>0</v>
      </c>
      <c r="O342" s="97">
        <v>61.1</v>
      </c>
      <c r="P342" s="57">
        <f>M342*34600</f>
        <v>2114060</v>
      </c>
      <c r="Q342" s="42">
        <v>722342.1</v>
      </c>
      <c r="R342" s="42">
        <v>1226366.7</v>
      </c>
      <c r="S342" s="42">
        <v>165351.2</v>
      </c>
      <c r="T342" s="43">
        <v>0</v>
      </c>
      <c r="V342" s="54"/>
      <c r="W342" s="54"/>
    </row>
    <row r="343" spans="1:23" ht="15">
      <c r="A343" s="53">
        <v>66</v>
      </c>
      <c r="B343" s="61" t="s">
        <v>510</v>
      </c>
      <c r="C343" s="98" t="s">
        <v>511</v>
      </c>
      <c r="D343" s="111">
        <v>39041</v>
      </c>
      <c r="E343" s="39" t="s">
        <v>45</v>
      </c>
      <c r="F343" s="39" t="s">
        <v>423</v>
      </c>
      <c r="G343" s="98">
        <v>4</v>
      </c>
      <c r="H343" s="98">
        <v>4</v>
      </c>
      <c r="I343" s="97">
        <v>189.2</v>
      </c>
      <c r="J343" s="98">
        <f>K343+L343</f>
        <v>1</v>
      </c>
      <c r="K343" s="98">
        <v>0</v>
      </c>
      <c r="L343" s="98">
        <v>1</v>
      </c>
      <c r="M343" s="97">
        <f>N343+O343</f>
        <v>47.7</v>
      </c>
      <c r="N343" s="97">
        <v>0</v>
      </c>
      <c r="O343" s="97">
        <v>47.7</v>
      </c>
      <c r="P343" s="57">
        <f>M343*34600</f>
        <v>1650420</v>
      </c>
      <c r="Q343" s="42">
        <v>563923.37</v>
      </c>
      <c r="R343" s="42">
        <v>957409.03</v>
      </c>
      <c r="S343" s="42">
        <v>129087.6</v>
      </c>
      <c r="T343" s="43">
        <v>0</v>
      </c>
      <c r="V343" s="54"/>
      <c r="W343" s="54"/>
    </row>
    <row r="344" spans="1:23" ht="15">
      <c r="A344" s="98">
        <v>67</v>
      </c>
      <c r="B344" s="61" t="s">
        <v>512</v>
      </c>
      <c r="C344" s="98" t="s">
        <v>513</v>
      </c>
      <c r="D344" s="111">
        <v>39041</v>
      </c>
      <c r="E344" s="39" t="s">
        <v>45</v>
      </c>
      <c r="F344" s="39" t="s">
        <v>423</v>
      </c>
      <c r="G344" s="98">
        <v>5</v>
      </c>
      <c r="H344" s="98">
        <v>5</v>
      </c>
      <c r="I344" s="97">
        <v>185.2</v>
      </c>
      <c r="J344" s="98">
        <f>K344+L344</f>
        <v>3</v>
      </c>
      <c r="K344" s="98">
        <v>0</v>
      </c>
      <c r="L344" s="98">
        <v>3</v>
      </c>
      <c r="M344" s="97">
        <f>N344+O344</f>
        <v>92.3</v>
      </c>
      <c r="N344" s="97">
        <v>0</v>
      </c>
      <c r="O344" s="97">
        <v>92.3</v>
      </c>
      <c r="P344" s="57">
        <f>M344*34600</f>
        <v>3193580</v>
      </c>
      <c r="Q344" s="42">
        <v>1091197.64</v>
      </c>
      <c r="R344" s="42">
        <v>1852596.5</v>
      </c>
      <c r="S344" s="42">
        <v>249785.86</v>
      </c>
      <c r="T344" s="43">
        <v>0</v>
      </c>
      <c r="V344" s="54"/>
      <c r="W344" s="54"/>
    </row>
    <row r="345" spans="1:23" ht="15">
      <c r="A345" s="53">
        <v>68</v>
      </c>
      <c r="B345" s="61" t="s">
        <v>514</v>
      </c>
      <c r="C345" s="98" t="s">
        <v>515</v>
      </c>
      <c r="D345" s="111">
        <v>39041</v>
      </c>
      <c r="E345" s="39" t="s">
        <v>45</v>
      </c>
      <c r="F345" s="39" t="s">
        <v>423</v>
      </c>
      <c r="G345" s="98">
        <v>2</v>
      </c>
      <c r="H345" s="98">
        <v>2</v>
      </c>
      <c r="I345" s="97">
        <v>184.6</v>
      </c>
      <c r="J345" s="98">
        <f>K345+L345</f>
        <v>2</v>
      </c>
      <c r="K345" s="98">
        <v>0</v>
      </c>
      <c r="L345" s="98">
        <v>2</v>
      </c>
      <c r="M345" s="97">
        <f>N345+O345</f>
        <v>59.8</v>
      </c>
      <c r="N345" s="97">
        <v>0</v>
      </c>
      <c r="O345" s="97">
        <v>59.8</v>
      </c>
      <c r="P345" s="57">
        <f>M345*34600</f>
        <v>2069080</v>
      </c>
      <c r="Q345" s="42">
        <v>706973.12</v>
      </c>
      <c r="R345" s="42">
        <v>1200273.79</v>
      </c>
      <c r="S345" s="42">
        <v>161833.09</v>
      </c>
      <c r="T345" s="43">
        <v>0</v>
      </c>
      <c r="V345" s="54"/>
      <c r="W345" s="54"/>
    </row>
    <row r="346" spans="1:23" ht="15">
      <c r="A346" s="98">
        <v>69</v>
      </c>
      <c r="B346" s="61" t="s">
        <v>516</v>
      </c>
      <c r="C346" s="98" t="s">
        <v>517</v>
      </c>
      <c r="D346" s="111">
        <v>39041</v>
      </c>
      <c r="E346" s="39" t="s">
        <v>45</v>
      </c>
      <c r="F346" s="39" t="s">
        <v>423</v>
      </c>
      <c r="G346" s="98">
        <v>8</v>
      </c>
      <c r="H346" s="98">
        <v>8</v>
      </c>
      <c r="I346" s="97">
        <v>85.3</v>
      </c>
      <c r="J346" s="98">
        <f>K346+L346</f>
        <v>2</v>
      </c>
      <c r="K346" s="98">
        <v>0</v>
      </c>
      <c r="L346" s="98">
        <v>2</v>
      </c>
      <c r="M346" s="97">
        <f>N346+O346</f>
        <v>85.3</v>
      </c>
      <c r="N346" s="97">
        <v>0</v>
      </c>
      <c r="O346" s="97">
        <v>85.3</v>
      </c>
      <c r="P346" s="57">
        <f>M346*34600</f>
        <v>2951380</v>
      </c>
      <c r="Q346" s="42">
        <v>1008441.59</v>
      </c>
      <c r="R346" s="42">
        <v>1712096.22</v>
      </c>
      <c r="S346" s="42">
        <v>230842.19</v>
      </c>
      <c r="T346" s="43">
        <v>0</v>
      </c>
      <c r="V346" s="54"/>
      <c r="W346" s="54"/>
    </row>
    <row r="347" spans="1:23" ht="15">
      <c r="A347" s="53">
        <v>70</v>
      </c>
      <c r="B347" s="61" t="s">
        <v>518</v>
      </c>
      <c r="C347" s="98" t="s">
        <v>519</v>
      </c>
      <c r="D347" s="111">
        <v>39041</v>
      </c>
      <c r="E347" s="39" t="s">
        <v>45</v>
      </c>
      <c r="F347" s="39" t="s">
        <v>423</v>
      </c>
      <c r="G347" s="98">
        <v>3</v>
      </c>
      <c r="H347" s="98">
        <v>3</v>
      </c>
      <c r="I347" s="97">
        <v>176.6</v>
      </c>
      <c r="J347" s="98">
        <f>K347+L347</f>
        <v>3</v>
      </c>
      <c r="K347" s="98">
        <v>0</v>
      </c>
      <c r="L347" s="98">
        <v>3</v>
      </c>
      <c r="M347" s="97">
        <f>N347+O347</f>
        <v>120.7</v>
      </c>
      <c r="N347" s="97">
        <v>0</v>
      </c>
      <c r="O347" s="97">
        <v>120.7</v>
      </c>
      <c r="P347" s="57">
        <f>M347*34600</f>
        <v>4176220</v>
      </c>
      <c r="Q347" s="42">
        <v>1426950.76</v>
      </c>
      <c r="R347" s="42">
        <v>2422626.19</v>
      </c>
      <c r="S347" s="42">
        <v>326643.05</v>
      </c>
      <c r="T347" s="43">
        <v>0</v>
      </c>
      <c r="V347" s="54"/>
      <c r="W347" s="54"/>
    </row>
    <row r="348" spans="1:23" ht="15">
      <c r="A348" s="98">
        <v>71</v>
      </c>
      <c r="B348" s="61" t="s">
        <v>520</v>
      </c>
      <c r="C348" s="98" t="s">
        <v>521</v>
      </c>
      <c r="D348" s="111">
        <v>39041</v>
      </c>
      <c r="E348" s="39" t="s">
        <v>45</v>
      </c>
      <c r="F348" s="39" t="s">
        <v>423</v>
      </c>
      <c r="G348" s="98">
        <v>1</v>
      </c>
      <c r="H348" s="98">
        <v>1</v>
      </c>
      <c r="I348" s="97">
        <v>186.1</v>
      </c>
      <c r="J348" s="98">
        <f>K348+L348</f>
        <v>1</v>
      </c>
      <c r="K348" s="98">
        <v>0</v>
      </c>
      <c r="L348" s="98">
        <v>1</v>
      </c>
      <c r="M348" s="97">
        <f>N348+O348</f>
        <v>31.3</v>
      </c>
      <c r="N348" s="97">
        <v>0</v>
      </c>
      <c r="O348" s="97">
        <v>31.3</v>
      </c>
      <c r="P348" s="57">
        <f>M348*34600</f>
        <v>1082980</v>
      </c>
      <c r="Q348" s="42">
        <v>370037.77</v>
      </c>
      <c r="R348" s="42">
        <v>628236.95</v>
      </c>
      <c r="S348" s="42">
        <v>84705.28</v>
      </c>
      <c r="T348" s="43">
        <v>0</v>
      </c>
      <c r="V348" s="54"/>
      <c r="W348" s="54"/>
    </row>
    <row r="349" spans="1:23" ht="15">
      <c r="A349" s="53">
        <v>72</v>
      </c>
      <c r="B349" s="61" t="s">
        <v>522</v>
      </c>
      <c r="C349" s="98" t="s">
        <v>523</v>
      </c>
      <c r="D349" s="111">
        <v>39037</v>
      </c>
      <c r="E349" s="39" t="s">
        <v>45</v>
      </c>
      <c r="F349" s="39" t="s">
        <v>423</v>
      </c>
      <c r="G349" s="98">
        <v>12</v>
      </c>
      <c r="H349" s="98">
        <v>12</v>
      </c>
      <c r="I349" s="97">
        <v>185.2</v>
      </c>
      <c r="J349" s="98">
        <f>K349+L349</f>
        <v>5</v>
      </c>
      <c r="K349" s="98">
        <v>0</v>
      </c>
      <c r="L349" s="98">
        <v>5</v>
      </c>
      <c r="M349" s="97">
        <f>N349+O349</f>
        <v>185.2</v>
      </c>
      <c r="N349" s="97">
        <v>0</v>
      </c>
      <c r="O349" s="97">
        <v>185.2</v>
      </c>
      <c r="P349" s="57">
        <f>M349*34600</f>
        <v>6407920</v>
      </c>
      <c r="Q349" s="42">
        <v>2189488.66</v>
      </c>
      <c r="R349" s="42">
        <v>3717235.88</v>
      </c>
      <c r="S349" s="42">
        <v>501195.46</v>
      </c>
      <c r="T349" s="43">
        <v>0</v>
      </c>
      <c r="V349" s="54"/>
      <c r="W349" s="54"/>
    </row>
    <row r="350" spans="1:23" ht="15">
      <c r="A350" s="98">
        <v>73</v>
      </c>
      <c r="B350" s="61" t="s">
        <v>524</v>
      </c>
      <c r="C350" s="98" t="s">
        <v>525</v>
      </c>
      <c r="D350" s="113">
        <v>39037</v>
      </c>
      <c r="E350" s="39" t="s">
        <v>45</v>
      </c>
      <c r="F350" s="39" t="s">
        <v>423</v>
      </c>
      <c r="G350" s="98">
        <v>2</v>
      </c>
      <c r="H350" s="98">
        <v>2</v>
      </c>
      <c r="I350" s="97">
        <v>81.1</v>
      </c>
      <c r="J350" s="98">
        <f>K350+L350</f>
        <v>1</v>
      </c>
      <c r="K350" s="98">
        <v>0</v>
      </c>
      <c r="L350" s="98">
        <v>1</v>
      </c>
      <c r="M350" s="97">
        <f>N350+O350</f>
        <v>40.7</v>
      </c>
      <c r="N350" s="97">
        <v>0</v>
      </c>
      <c r="O350" s="97">
        <v>40.7</v>
      </c>
      <c r="P350" s="57">
        <f>M350*34600</f>
        <v>1408220</v>
      </c>
      <c r="Q350" s="42">
        <v>481167.32</v>
      </c>
      <c r="R350" s="42">
        <v>816908.75</v>
      </c>
      <c r="S350" s="42">
        <v>110143.93</v>
      </c>
      <c r="T350" s="43">
        <v>0</v>
      </c>
      <c r="V350" s="54"/>
      <c r="W350" s="54"/>
    </row>
    <row r="351" spans="1:23" s="29" customFormat="1" ht="15.75" customHeight="1">
      <c r="A351" s="62" t="s">
        <v>235</v>
      </c>
      <c r="B351" s="62"/>
      <c r="C351" s="31" t="s">
        <v>38</v>
      </c>
      <c r="D351" s="31" t="s">
        <v>38</v>
      </c>
      <c r="E351" s="31" t="s">
        <v>38</v>
      </c>
      <c r="F351" s="31" t="s">
        <v>38</v>
      </c>
      <c r="G351" s="26">
        <f>SUM(G352:G370)</f>
        <v>134</v>
      </c>
      <c r="H351" s="26">
        <f>SUM(H352:H370)</f>
        <v>134</v>
      </c>
      <c r="I351" s="27">
        <f>SUM(I352:I370)</f>
        <v>2128.4</v>
      </c>
      <c r="J351" s="26">
        <v>60</v>
      </c>
      <c r="K351" s="26">
        <v>7</v>
      </c>
      <c r="L351" s="26">
        <v>53</v>
      </c>
      <c r="M351" s="27">
        <f>SUM(M352:M370)</f>
        <v>2089.2</v>
      </c>
      <c r="N351" s="27">
        <f>N352+N353+N354+N355+N356+N357+N358+N359+N360+N361+N362+N363+N364+N365+N366+N367+N368+N369+N370</f>
        <v>225.7</v>
      </c>
      <c r="O351" s="32">
        <v>1863.5</v>
      </c>
      <c r="P351" s="33">
        <f>P352+P353+P354+P355+P356+P357+P358+P359+P360+P361+P362+P363+P364+P365+P366+P367+P368+P369+P370</f>
        <v>72286320</v>
      </c>
      <c r="Q351" s="33">
        <v>24699134.47</v>
      </c>
      <c r="R351" s="33">
        <v>41933311.01</v>
      </c>
      <c r="S351" s="33">
        <v>5653874.52</v>
      </c>
      <c r="T351" s="28">
        <v>0</v>
      </c>
      <c r="V351" s="36"/>
      <c r="W351" s="36"/>
    </row>
    <row r="352" spans="1:23" ht="15">
      <c r="A352" s="53">
        <v>74</v>
      </c>
      <c r="B352" s="47" t="s">
        <v>526</v>
      </c>
      <c r="C352" s="53">
        <v>91</v>
      </c>
      <c r="D352" s="50">
        <v>39048</v>
      </c>
      <c r="E352" s="39" t="s">
        <v>45</v>
      </c>
      <c r="F352" s="39" t="s">
        <v>423</v>
      </c>
      <c r="G352" s="37">
        <v>4</v>
      </c>
      <c r="H352" s="37">
        <v>4</v>
      </c>
      <c r="I352" s="40">
        <v>80</v>
      </c>
      <c r="J352" s="37">
        <f>K352+L352</f>
        <v>2</v>
      </c>
      <c r="K352" s="37">
        <v>0</v>
      </c>
      <c r="L352" s="37">
        <v>2</v>
      </c>
      <c r="M352" s="40">
        <f>N352+O352</f>
        <v>80</v>
      </c>
      <c r="N352" s="40">
        <v>0</v>
      </c>
      <c r="O352" s="41">
        <v>80</v>
      </c>
      <c r="P352" s="57">
        <f>M352*34600</f>
        <v>2768000</v>
      </c>
      <c r="Q352" s="42">
        <v>945783.44</v>
      </c>
      <c r="R352" s="42">
        <v>1605717.44</v>
      </c>
      <c r="S352" s="42">
        <v>216499.12</v>
      </c>
      <c r="T352" s="43">
        <v>0</v>
      </c>
      <c r="V352" s="88"/>
      <c r="W352" s="88"/>
    </row>
    <row r="353" spans="1:23" ht="15">
      <c r="A353" s="53">
        <v>75</v>
      </c>
      <c r="B353" s="47" t="s">
        <v>527</v>
      </c>
      <c r="C353" s="53">
        <v>92</v>
      </c>
      <c r="D353" s="50">
        <v>39048</v>
      </c>
      <c r="E353" s="39" t="s">
        <v>45</v>
      </c>
      <c r="F353" s="39" t="s">
        <v>423</v>
      </c>
      <c r="G353" s="37">
        <v>8</v>
      </c>
      <c r="H353" s="37">
        <v>8</v>
      </c>
      <c r="I353" s="40">
        <v>80</v>
      </c>
      <c r="J353" s="37">
        <f>K353+L353</f>
        <v>2</v>
      </c>
      <c r="K353" s="37">
        <v>0</v>
      </c>
      <c r="L353" s="37">
        <v>2</v>
      </c>
      <c r="M353" s="40">
        <f>N353+O353</f>
        <v>80</v>
      </c>
      <c r="N353" s="40">
        <v>0</v>
      </c>
      <c r="O353" s="41">
        <v>80</v>
      </c>
      <c r="P353" s="57">
        <f>M353*34600</f>
        <v>2768000</v>
      </c>
      <c r="Q353" s="42">
        <v>945783.44</v>
      </c>
      <c r="R353" s="42">
        <v>1605717.44</v>
      </c>
      <c r="S353" s="42">
        <v>216499.12</v>
      </c>
      <c r="T353" s="43">
        <v>0</v>
      </c>
      <c r="V353" s="88"/>
      <c r="W353" s="88"/>
    </row>
    <row r="354" spans="1:23" ht="15">
      <c r="A354" s="53">
        <v>76</v>
      </c>
      <c r="B354" s="47" t="s">
        <v>528</v>
      </c>
      <c r="C354" s="53">
        <v>93</v>
      </c>
      <c r="D354" s="50">
        <v>39048</v>
      </c>
      <c r="E354" s="39" t="s">
        <v>45</v>
      </c>
      <c r="F354" s="39" t="s">
        <v>423</v>
      </c>
      <c r="G354" s="37">
        <v>10</v>
      </c>
      <c r="H354" s="37">
        <v>10</v>
      </c>
      <c r="I354" s="40">
        <v>84</v>
      </c>
      <c r="J354" s="37">
        <f>K354+L354</f>
        <v>2</v>
      </c>
      <c r="K354" s="37">
        <v>0</v>
      </c>
      <c r="L354" s="37">
        <v>2</v>
      </c>
      <c r="M354" s="40">
        <f>N354+O354</f>
        <v>84</v>
      </c>
      <c r="N354" s="40">
        <v>0</v>
      </c>
      <c r="O354" s="41">
        <v>84</v>
      </c>
      <c r="P354" s="57">
        <f>M354*34600</f>
        <v>2906400</v>
      </c>
      <c r="Q354" s="42">
        <v>993072.61</v>
      </c>
      <c r="R354" s="42">
        <v>1686003.31</v>
      </c>
      <c r="S354" s="42">
        <v>227324.08</v>
      </c>
      <c r="T354" s="43">
        <v>0</v>
      </c>
      <c r="V354" s="88"/>
      <c r="W354" s="88"/>
    </row>
    <row r="355" spans="1:23" ht="15">
      <c r="A355" s="53">
        <v>77</v>
      </c>
      <c r="B355" s="47" t="s">
        <v>529</v>
      </c>
      <c r="C355" s="53">
        <v>95</v>
      </c>
      <c r="D355" s="50">
        <v>39048</v>
      </c>
      <c r="E355" s="39" t="s">
        <v>45</v>
      </c>
      <c r="F355" s="39" t="s">
        <v>423</v>
      </c>
      <c r="G355" s="37">
        <v>7</v>
      </c>
      <c r="H355" s="37">
        <v>7</v>
      </c>
      <c r="I355" s="40">
        <v>80</v>
      </c>
      <c r="J355" s="37">
        <f>K355+L355</f>
        <v>2</v>
      </c>
      <c r="K355" s="37">
        <v>0</v>
      </c>
      <c r="L355" s="37">
        <v>2</v>
      </c>
      <c r="M355" s="40">
        <f>N355+O355</f>
        <v>80</v>
      </c>
      <c r="N355" s="40">
        <v>0</v>
      </c>
      <c r="O355" s="41">
        <v>80</v>
      </c>
      <c r="P355" s="57">
        <f>M355*34600</f>
        <v>2768000</v>
      </c>
      <c r="Q355" s="42">
        <v>945783.44</v>
      </c>
      <c r="R355" s="42">
        <v>1605717.44</v>
      </c>
      <c r="S355" s="42">
        <v>216499.12</v>
      </c>
      <c r="T355" s="43">
        <v>0</v>
      </c>
      <c r="V355" s="88"/>
      <c r="W355" s="88"/>
    </row>
    <row r="356" spans="1:23" ht="15">
      <c r="A356" s="53">
        <v>78</v>
      </c>
      <c r="B356" s="47" t="s">
        <v>530</v>
      </c>
      <c r="C356" s="53">
        <v>94</v>
      </c>
      <c r="D356" s="50">
        <v>39048</v>
      </c>
      <c r="E356" s="39" t="s">
        <v>45</v>
      </c>
      <c r="F356" s="39" t="s">
        <v>423</v>
      </c>
      <c r="G356" s="37">
        <v>2</v>
      </c>
      <c r="H356" s="37">
        <v>2</v>
      </c>
      <c r="I356" s="40">
        <v>79.2</v>
      </c>
      <c r="J356" s="37">
        <f>K356+L356</f>
        <v>1</v>
      </c>
      <c r="K356" s="37">
        <v>0</v>
      </c>
      <c r="L356" s="37">
        <v>1</v>
      </c>
      <c r="M356" s="40">
        <f>N356+O356</f>
        <v>40</v>
      </c>
      <c r="N356" s="40">
        <v>0</v>
      </c>
      <c r="O356" s="41">
        <v>40</v>
      </c>
      <c r="P356" s="57">
        <f>M356*34600</f>
        <v>1384000</v>
      </c>
      <c r="Q356" s="42">
        <v>472891.72</v>
      </c>
      <c r="R356" s="42">
        <v>802858.72</v>
      </c>
      <c r="S356" s="42">
        <v>108249.56</v>
      </c>
      <c r="T356" s="43">
        <v>0</v>
      </c>
      <c r="V356" s="88"/>
      <c r="W356" s="88"/>
    </row>
    <row r="357" spans="1:23" ht="15">
      <c r="A357" s="53">
        <v>79</v>
      </c>
      <c r="B357" s="47" t="s">
        <v>531</v>
      </c>
      <c r="C357" s="53">
        <v>97</v>
      </c>
      <c r="D357" s="50">
        <v>39048</v>
      </c>
      <c r="E357" s="39" t="s">
        <v>45</v>
      </c>
      <c r="F357" s="39" t="s">
        <v>423</v>
      </c>
      <c r="G357" s="37">
        <v>6</v>
      </c>
      <c r="H357" s="37">
        <v>6</v>
      </c>
      <c r="I357" s="40">
        <v>84</v>
      </c>
      <c r="J357" s="37">
        <f>K357+L357</f>
        <v>2</v>
      </c>
      <c r="K357" s="37">
        <v>0</v>
      </c>
      <c r="L357" s="37">
        <v>2</v>
      </c>
      <c r="M357" s="40">
        <f>N357+O357</f>
        <v>84</v>
      </c>
      <c r="N357" s="40">
        <v>0</v>
      </c>
      <c r="O357" s="41">
        <v>84</v>
      </c>
      <c r="P357" s="57">
        <f>M357*34600</f>
        <v>2906400</v>
      </c>
      <c r="Q357" s="42">
        <v>993072.61</v>
      </c>
      <c r="R357" s="42">
        <v>1686003.31</v>
      </c>
      <c r="S357" s="42">
        <v>227324.08</v>
      </c>
      <c r="T357" s="43">
        <v>0</v>
      </c>
      <c r="V357" s="88"/>
      <c r="W357" s="88"/>
    </row>
    <row r="358" spans="1:23" ht="15">
      <c r="A358" s="53">
        <v>80</v>
      </c>
      <c r="B358" s="47" t="s">
        <v>532</v>
      </c>
      <c r="C358" s="53">
        <v>98</v>
      </c>
      <c r="D358" s="50">
        <v>39048</v>
      </c>
      <c r="E358" s="39" t="s">
        <v>45</v>
      </c>
      <c r="F358" s="39" t="s">
        <v>423</v>
      </c>
      <c r="G358" s="37">
        <v>4</v>
      </c>
      <c r="H358" s="37">
        <v>4</v>
      </c>
      <c r="I358" s="40">
        <v>84</v>
      </c>
      <c r="J358" s="37">
        <f>K358+L358</f>
        <v>2</v>
      </c>
      <c r="K358" s="37">
        <v>0</v>
      </c>
      <c r="L358" s="37">
        <v>2</v>
      </c>
      <c r="M358" s="40">
        <f>N358+O358</f>
        <v>84</v>
      </c>
      <c r="N358" s="40">
        <v>0</v>
      </c>
      <c r="O358" s="41">
        <v>84</v>
      </c>
      <c r="P358" s="57">
        <f>M358*34600</f>
        <v>2906400</v>
      </c>
      <c r="Q358" s="42">
        <v>993072.61</v>
      </c>
      <c r="R358" s="42">
        <v>1686003.31</v>
      </c>
      <c r="S358" s="42">
        <v>227324.08</v>
      </c>
      <c r="T358" s="43">
        <v>0</v>
      </c>
      <c r="V358" s="88"/>
      <c r="W358" s="88"/>
    </row>
    <row r="359" spans="1:23" ht="15">
      <c r="A359" s="53">
        <v>81</v>
      </c>
      <c r="B359" s="47" t="s">
        <v>533</v>
      </c>
      <c r="C359" s="53">
        <v>102</v>
      </c>
      <c r="D359" s="50">
        <v>39048</v>
      </c>
      <c r="E359" s="39" t="s">
        <v>45</v>
      </c>
      <c r="F359" s="39" t="s">
        <v>423</v>
      </c>
      <c r="G359" s="37">
        <v>5</v>
      </c>
      <c r="H359" s="37">
        <v>5</v>
      </c>
      <c r="I359" s="40">
        <v>42</v>
      </c>
      <c r="J359" s="37">
        <f>K359+L359</f>
        <v>2</v>
      </c>
      <c r="K359" s="37">
        <v>0</v>
      </c>
      <c r="L359" s="37">
        <v>2</v>
      </c>
      <c r="M359" s="40">
        <f>N359+O359</f>
        <v>42</v>
      </c>
      <c r="N359" s="40">
        <v>0</v>
      </c>
      <c r="O359" s="41">
        <v>42</v>
      </c>
      <c r="P359" s="57">
        <f>M359*34600</f>
        <v>1453200</v>
      </c>
      <c r="Q359" s="42">
        <v>496536.3</v>
      </c>
      <c r="R359" s="42">
        <v>843001.66</v>
      </c>
      <c r="S359" s="42">
        <v>113662.04</v>
      </c>
      <c r="T359" s="43">
        <v>0</v>
      </c>
      <c r="V359" s="88"/>
      <c r="W359" s="88"/>
    </row>
    <row r="360" spans="1:23" ht="15">
      <c r="A360" s="53">
        <v>82</v>
      </c>
      <c r="B360" s="47" t="s">
        <v>534</v>
      </c>
      <c r="C360" s="53">
        <v>30</v>
      </c>
      <c r="D360" s="50">
        <v>39035</v>
      </c>
      <c r="E360" s="39" t="s">
        <v>45</v>
      </c>
      <c r="F360" s="39" t="s">
        <v>423</v>
      </c>
      <c r="G360" s="37">
        <v>15</v>
      </c>
      <c r="H360" s="37">
        <v>15</v>
      </c>
      <c r="I360" s="40">
        <v>180.8</v>
      </c>
      <c r="J360" s="37">
        <f>K360+L360</f>
        <v>6</v>
      </c>
      <c r="K360" s="37">
        <v>0</v>
      </c>
      <c r="L360" s="37">
        <v>6</v>
      </c>
      <c r="M360" s="40">
        <f>N360+O360</f>
        <v>180.8</v>
      </c>
      <c r="N360" s="40">
        <v>0</v>
      </c>
      <c r="O360" s="41">
        <v>180.8</v>
      </c>
      <c r="P360" s="57">
        <f>M360*34600</f>
        <v>6255680</v>
      </c>
      <c r="Q360" s="42">
        <v>2137470.57</v>
      </c>
      <c r="R360" s="42">
        <v>3628921.42</v>
      </c>
      <c r="S360" s="42">
        <v>489288.01</v>
      </c>
      <c r="T360" s="43">
        <v>0</v>
      </c>
      <c r="V360" s="88"/>
      <c r="W360" s="88"/>
    </row>
    <row r="361" spans="1:23" ht="15">
      <c r="A361" s="53">
        <v>83</v>
      </c>
      <c r="B361" s="47" t="s">
        <v>535</v>
      </c>
      <c r="C361" s="53">
        <v>31</v>
      </c>
      <c r="D361" s="50">
        <v>39035</v>
      </c>
      <c r="E361" s="39" t="s">
        <v>45</v>
      </c>
      <c r="F361" s="39" t="s">
        <v>423</v>
      </c>
      <c r="G361" s="37">
        <v>12</v>
      </c>
      <c r="H361" s="37">
        <v>12</v>
      </c>
      <c r="I361" s="40">
        <v>183.3</v>
      </c>
      <c r="J361" s="37">
        <f>K361+L361</f>
        <v>6</v>
      </c>
      <c r="K361" s="37">
        <v>0</v>
      </c>
      <c r="L361" s="37">
        <v>6</v>
      </c>
      <c r="M361" s="40">
        <f>N361+O361</f>
        <v>183.3</v>
      </c>
      <c r="N361" s="40">
        <v>0</v>
      </c>
      <c r="O361" s="41">
        <v>183.3</v>
      </c>
      <c r="P361" s="57">
        <f>M361*34600</f>
        <v>6342180</v>
      </c>
      <c r="Q361" s="42">
        <v>2167026.3</v>
      </c>
      <c r="R361" s="42">
        <v>3679100.09</v>
      </c>
      <c r="S361" s="42">
        <v>496053.61</v>
      </c>
      <c r="T361" s="43">
        <v>0</v>
      </c>
      <c r="V361" s="88"/>
      <c r="W361" s="88"/>
    </row>
    <row r="362" spans="1:23" ht="15">
      <c r="A362" s="53">
        <v>84</v>
      </c>
      <c r="B362" s="47" t="s">
        <v>536</v>
      </c>
      <c r="C362" s="53">
        <v>32</v>
      </c>
      <c r="D362" s="50">
        <v>39035</v>
      </c>
      <c r="E362" s="39" t="s">
        <v>45</v>
      </c>
      <c r="F362" s="39" t="s">
        <v>423</v>
      </c>
      <c r="G362" s="37">
        <v>7</v>
      </c>
      <c r="H362" s="37">
        <v>7</v>
      </c>
      <c r="I362" s="40">
        <v>184.2</v>
      </c>
      <c r="J362" s="37">
        <f>K362+L362</f>
        <v>4</v>
      </c>
      <c r="K362" s="37">
        <v>0</v>
      </c>
      <c r="L362" s="37">
        <v>4</v>
      </c>
      <c r="M362" s="40">
        <f>N362+O362</f>
        <v>184.2</v>
      </c>
      <c r="N362" s="40">
        <v>0</v>
      </c>
      <c r="O362" s="41">
        <v>184.2</v>
      </c>
      <c r="P362" s="57">
        <f>M362*34600</f>
        <v>6373320</v>
      </c>
      <c r="Q362" s="42">
        <v>2177666.37</v>
      </c>
      <c r="R362" s="42">
        <v>3697164.43</v>
      </c>
      <c r="S362" s="42">
        <v>498489.2</v>
      </c>
      <c r="T362" s="43">
        <v>0</v>
      </c>
      <c r="V362" s="88"/>
      <c r="W362" s="88"/>
    </row>
    <row r="363" spans="1:23" ht="15">
      <c r="A363" s="53">
        <v>85</v>
      </c>
      <c r="B363" s="47" t="s">
        <v>537</v>
      </c>
      <c r="C363" s="53">
        <v>35</v>
      </c>
      <c r="D363" s="50">
        <v>39035</v>
      </c>
      <c r="E363" s="39" t="s">
        <v>45</v>
      </c>
      <c r="F363" s="39" t="s">
        <v>423</v>
      </c>
      <c r="G363" s="37">
        <v>8</v>
      </c>
      <c r="H363" s="37">
        <v>8</v>
      </c>
      <c r="I363" s="40">
        <v>182.1</v>
      </c>
      <c r="J363" s="37">
        <f>K363+L363</f>
        <v>5</v>
      </c>
      <c r="K363" s="37">
        <v>0</v>
      </c>
      <c r="L363" s="37">
        <v>5</v>
      </c>
      <c r="M363" s="40">
        <f>N363+O363</f>
        <v>182.1</v>
      </c>
      <c r="N363" s="40">
        <v>0</v>
      </c>
      <c r="O363" s="41">
        <v>182.1</v>
      </c>
      <c r="P363" s="57">
        <f>M363*34600</f>
        <v>6300660</v>
      </c>
      <c r="Q363" s="42">
        <v>2152839.55</v>
      </c>
      <c r="R363" s="42">
        <v>3655014.33</v>
      </c>
      <c r="S363" s="42">
        <v>492806.12</v>
      </c>
      <c r="T363" s="43">
        <v>0</v>
      </c>
      <c r="V363" s="88"/>
      <c r="W363" s="88"/>
    </row>
    <row r="364" spans="1:23" ht="15">
      <c r="A364" s="53">
        <v>86</v>
      </c>
      <c r="B364" s="47" t="s">
        <v>538</v>
      </c>
      <c r="C364" s="53">
        <v>34</v>
      </c>
      <c r="D364" s="50">
        <v>39035</v>
      </c>
      <c r="E364" s="39" t="s">
        <v>45</v>
      </c>
      <c r="F364" s="39" t="s">
        <v>423</v>
      </c>
      <c r="G364" s="37">
        <v>13</v>
      </c>
      <c r="H364" s="37">
        <v>13</v>
      </c>
      <c r="I364" s="40">
        <v>180.2</v>
      </c>
      <c r="J364" s="37">
        <f>K364+L364</f>
        <v>6</v>
      </c>
      <c r="K364" s="37">
        <v>2</v>
      </c>
      <c r="L364" s="37">
        <v>4</v>
      </c>
      <c r="M364" s="40">
        <f>N364+O364</f>
        <v>180.2</v>
      </c>
      <c r="N364" s="40">
        <v>60.8</v>
      </c>
      <c r="O364" s="41">
        <v>119.4</v>
      </c>
      <c r="P364" s="57">
        <f>M364*34600</f>
        <v>6234920</v>
      </c>
      <c r="Q364" s="42">
        <v>2130377.19</v>
      </c>
      <c r="R364" s="42">
        <v>3616878.54</v>
      </c>
      <c r="S364" s="42">
        <v>487664.27</v>
      </c>
      <c r="T364" s="43">
        <v>0</v>
      </c>
      <c r="V364" s="88"/>
      <c r="W364" s="88"/>
    </row>
    <row r="365" spans="1:23" ht="15">
      <c r="A365" s="53">
        <v>87</v>
      </c>
      <c r="B365" s="47" t="s">
        <v>539</v>
      </c>
      <c r="C365" s="53">
        <v>49</v>
      </c>
      <c r="D365" s="50">
        <v>39037</v>
      </c>
      <c r="E365" s="39" t="s">
        <v>45</v>
      </c>
      <c r="F365" s="39" t="s">
        <v>423</v>
      </c>
      <c r="G365" s="37">
        <v>10</v>
      </c>
      <c r="H365" s="37">
        <v>10</v>
      </c>
      <c r="I365" s="40">
        <v>180</v>
      </c>
      <c r="J365" s="37">
        <f>K365+L365</f>
        <v>6</v>
      </c>
      <c r="K365" s="37">
        <v>0</v>
      </c>
      <c r="L365" s="37">
        <v>6</v>
      </c>
      <c r="M365" s="40">
        <f>N365+O365</f>
        <v>180</v>
      </c>
      <c r="N365" s="40">
        <v>0</v>
      </c>
      <c r="O365" s="41">
        <v>180</v>
      </c>
      <c r="P365" s="57">
        <f>M365*34600</f>
        <v>6228000</v>
      </c>
      <c r="Q365" s="42">
        <v>2128012.73</v>
      </c>
      <c r="R365" s="42">
        <v>3612864.25</v>
      </c>
      <c r="S365" s="42">
        <v>487123.02</v>
      </c>
      <c r="T365" s="43">
        <v>0</v>
      </c>
      <c r="V365" s="88"/>
      <c r="W365" s="88"/>
    </row>
    <row r="366" spans="1:23" ht="15">
      <c r="A366" s="53">
        <v>88</v>
      </c>
      <c r="B366" s="47" t="s">
        <v>540</v>
      </c>
      <c r="C366" s="53">
        <v>47</v>
      </c>
      <c r="D366" s="50">
        <v>39037</v>
      </c>
      <c r="E366" s="39" t="s">
        <v>45</v>
      </c>
      <c r="F366" s="39" t="s">
        <v>423</v>
      </c>
      <c r="G366" s="37">
        <v>6</v>
      </c>
      <c r="H366" s="37">
        <v>6</v>
      </c>
      <c r="I366" s="40">
        <v>84</v>
      </c>
      <c r="J366" s="37">
        <f>K366+L366</f>
        <v>2</v>
      </c>
      <c r="K366" s="37">
        <v>1</v>
      </c>
      <c r="L366" s="37">
        <v>1</v>
      </c>
      <c r="M366" s="40">
        <f>N366+O366</f>
        <v>84</v>
      </c>
      <c r="N366" s="40">
        <v>42</v>
      </c>
      <c r="O366" s="41">
        <v>42</v>
      </c>
      <c r="P366" s="57">
        <f>M366*34600</f>
        <v>2906400</v>
      </c>
      <c r="Q366" s="42">
        <v>993072.61</v>
      </c>
      <c r="R366" s="42">
        <v>1686003.31</v>
      </c>
      <c r="S366" s="42">
        <v>227324.08</v>
      </c>
      <c r="T366" s="43">
        <v>0</v>
      </c>
      <c r="V366" s="88"/>
      <c r="W366" s="88"/>
    </row>
    <row r="367" spans="1:23" ht="15">
      <c r="A367" s="53">
        <v>89</v>
      </c>
      <c r="B367" s="47" t="s">
        <v>541</v>
      </c>
      <c r="C367" s="53">
        <v>48</v>
      </c>
      <c r="D367" s="50">
        <v>39037</v>
      </c>
      <c r="E367" s="39" t="s">
        <v>45</v>
      </c>
      <c r="F367" s="39" t="s">
        <v>423</v>
      </c>
      <c r="G367" s="37">
        <v>3</v>
      </c>
      <c r="H367" s="37">
        <v>3</v>
      </c>
      <c r="I367" s="40">
        <v>79.4</v>
      </c>
      <c r="J367" s="37">
        <f>K367+L367</f>
        <v>3</v>
      </c>
      <c r="K367" s="37">
        <v>2</v>
      </c>
      <c r="L367" s="37">
        <v>1</v>
      </c>
      <c r="M367" s="40">
        <f>N367+O367</f>
        <v>79.4</v>
      </c>
      <c r="N367" s="40">
        <v>60.7</v>
      </c>
      <c r="O367" s="41">
        <v>18.7</v>
      </c>
      <c r="P367" s="57">
        <f>M367*34600</f>
        <v>2747240</v>
      </c>
      <c r="Q367" s="42">
        <v>938690.06</v>
      </c>
      <c r="R367" s="42">
        <v>1593674.56</v>
      </c>
      <c r="S367" s="42">
        <v>214875.38</v>
      </c>
      <c r="T367" s="43">
        <v>0</v>
      </c>
      <c r="V367" s="88"/>
      <c r="W367" s="88"/>
    </row>
    <row r="368" spans="1:23" ht="15">
      <c r="A368" s="53">
        <v>90</v>
      </c>
      <c r="B368" s="47" t="s">
        <v>542</v>
      </c>
      <c r="C368" s="53">
        <v>43</v>
      </c>
      <c r="D368" s="50">
        <v>39037</v>
      </c>
      <c r="E368" s="39" t="s">
        <v>45</v>
      </c>
      <c r="F368" s="39" t="s">
        <v>423</v>
      </c>
      <c r="G368" s="37">
        <v>8</v>
      </c>
      <c r="H368" s="37">
        <v>8</v>
      </c>
      <c r="I368" s="40">
        <v>93.2</v>
      </c>
      <c r="J368" s="37">
        <f>K368+L368</f>
        <v>2</v>
      </c>
      <c r="K368" s="37">
        <v>1</v>
      </c>
      <c r="L368" s="37">
        <v>1</v>
      </c>
      <c r="M368" s="40">
        <f>N368+O368</f>
        <v>93.2</v>
      </c>
      <c r="N368" s="40">
        <v>41.2</v>
      </c>
      <c r="O368" s="41">
        <v>52</v>
      </c>
      <c r="P368" s="57">
        <f>M368*34600</f>
        <v>3224720</v>
      </c>
      <c r="Q368" s="42">
        <v>1101837.7</v>
      </c>
      <c r="R368" s="42">
        <v>1870660.83</v>
      </c>
      <c r="S368" s="42">
        <v>252221.47</v>
      </c>
      <c r="T368" s="43">
        <v>0</v>
      </c>
      <c r="V368" s="88"/>
      <c r="W368" s="88"/>
    </row>
    <row r="369" spans="1:23" ht="15">
      <c r="A369" s="53">
        <v>91</v>
      </c>
      <c r="B369" s="47" t="s">
        <v>543</v>
      </c>
      <c r="C369" s="53">
        <v>44</v>
      </c>
      <c r="D369" s="50">
        <v>39037</v>
      </c>
      <c r="E369" s="39" t="s">
        <v>45</v>
      </c>
      <c r="F369" s="39" t="s">
        <v>423</v>
      </c>
      <c r="G369" s="37">
        <v>3</v>
      </c>
      <c r="H369" s="37">
        <v>3</v>
      </c>
      <c r="I369" s="40">
        <v>84</v>
      </c>
      <c r="J369" s="37">
        <v>3</v>
      </c>
      <c r="K369" s="37">
        <v>1</v>
      </c>
      <c r="L369" s="37">
        <v>2</v>
      </c>
      <c r="M369" s="40">
        <f>N369+O369</f>
        <v>84</v>
      </c>
      <c r="N369" s="40">
        <v>21</v>
      </c>
      <c r="O369" s="41">
        <v>63</v>
      </c>
      <c r="P369" s="57">
        <f>M369*34600</f>
        <v>2906400</v>
      </c>
      <c r="Q369" s="42">
        <v>993072.61</v>
      </c>
      <c r="R369" s="42">
        <v>1686003.31</v>
      </c>
      <c r="S369" s="42">
        <v>227324.08</v>
      </c>
      <c r="T369" s="43">
        <v>0</v>
      </c>
      <c r="V369" s="88"/>
      <c r="W369" s="88"/>
    </row>
    <row r="370" spans="1:23" ht="15">
      <c r="A370" s="53">
        <v>92</v>
      </c>
      <c r="B370" s="47" t="s">
        <v>544</v>
      </c>
      <c r="C370" s="53">
        <v>45</v>
      </c>
      <c r="D370" s="50">
        <v>39037</v>
      </c>
      <c r="E370" s="39" t="s">
        <v>45</v>
      </c>
      <c r="F370" s="39" t="s">
        <v>423</v>
      </c>
      <c r="G370" s="37">
        <v>3</v>
      </c>
      <c r="H370" s="37">
        <v>3</v>
      </c>
      <c r="I370" s="40">
        <v>84</v>
      </c>
      <c r="J370" s="37">
        <f>K370+L370</f>
        <v>2</v>
      </c>
      <c r="K370" s="37">
        <v>0</v>
      </c>
      <c r="L370" s="37">
        <v>2</v>
      </c>
      <c r="M370" s="40">
        <f>N370+O370</f>
        <v>84</v>
      </c>
      <c r="N370" s="40">
        <v>0</v>
      </c>
      <c r="O370" s="41">
        <v>84</v>
      </c>
      <c r="P370" s="57">
        <f>M370*34600</f>
        <v>2906400</v>
      </c>
      <c r="Q370" s="42">
        <v>993072.61</v>
      </c>
      <c r="R370" s="42">
        <v>1686003.31</v>
      </c>
      <c r="S370" s="42">
        <v>227324.08</v>
      </c>
      <c r="T370" s="43">
        <v>0</v>
      </c>
      <c r="V370" s="88"/>
      <c r="W370" s="88"/>
    </row>
    <row r="371" spans="1:23" s="29" customFormat="1" ht="17.25" customHeight="1">
      <c r="A371" s="62" t="s">
        <v>260</v>
      </c>
      <c r="B371" s="62"/>
      <c r="C371" s="31" t="s">
        <v>38</v>
      </c>
      <c r="D371" s="31" t="s">
        <v>38</v>
      </c>
      <c r="E371" s="31" t="s">
        <v>38</v>
      </c>
      <c r="F371" s="31" t="s">
        <v>38</v>
      </c>
      <c r="G371" s="26">
        <f>SUM(G372:G403)</f>
        <v>225</v>
      </c>
      <c r="H371" s="26">
        <f>SUM(H372:H403)</f>
        <v>225</v>
      </c>
      <c r="I371" s="26">
        <f>SUM(I372:I403)</f>
        <v>3701.1</v>
      </c>
      <c r="J371" s="26">
        <f>SUM(J372:J403)</f>
        <v>92</v>
      </c>
      <c r="K371" s="26">
        <f>SUM(K372:K403)</f>
        <v>0</v>
      </c>
      <c r="L371" s="26">
        <f>SUM(L372:L403)</f>
        <v>92</v>
      </c>
      <c r="M371" s="27">
        <f>SUM(M372:M403)</f>
        <v>2803.5</v>
      </c>
      <c r="N371" s="26">
        <f>SUM(N372:N403)</f>
        <v>0</v>
      </c>
      <c r="O371" s="27">
        <f>SUM(O372:O403)</f>
        <v>2803.5</v>
      </c>
      <c r="P371" s="114">
        <f>SUM(P372:P403)</f>
        <v>97001100</v>
      </c>
      <c r="Q371" s="114">
        <v>33143798.34</v>
      </c>
      <c r="R371" s="114">
        <v>56270360.62</v>
      </c>
      <c r="S371" s="114">
        <v>7586941.04</v>
      </c>
      <c r="T371" s="28">
        <v>0</v>
      </c>
      <c r="V371" s="6"/>
      <c r="W371" s="6"/>
    </row>
    <row r="372" spans="1:23" ht="15">
      <c r="A372" s="53">
        <v>93</v>
      </c>
      <c r="B372" s="115" t="s">
        <v>545</v>
      </c>
      <c r="C372" s="116" t="s">
        <v>93</v>
      </c>
      <c r="D372" s="116" t="s">
        <v>546</v>
      </c>
      <c r="E372" s="39" t="s">
        <v>45</v>
      </c>
      <c r="F372" s="39" t="s">
        <v>423</v>
      </c>
      <c r="G372" s="98">
        <v>1</v>
      </c>
      <c r="H372" s="98">
        <v>1</v>
      </c>
      <c r="I372" s="98">
        <v>332.8</v>
      </c>
      <c r="J372" s="98">
        <v>1</v>
      </c>
      <c r="K372" s="98">
        <v>0</v>
      </c>
      <c r="L372" s="98">
        <v>1</v>
      </c>
      <c r="M372" s="99">
        <v>36.3</v>
      </c>
      <c r="N372" s="99">
        <v>0</v>
      </c>
      <c r="O372" s="99">
        <v>36.3</v>
      </c>
      <c r="P372" s="117">
        <f>M372*34600</f>
        <v>1255980</v>
      </c>
      <c r="Q372" s="118">
        <v>429149.23</v>
      </c>
      <c r="R372" s="118">
        <v>728594.29</v>
      </c>
      <c r="S372" s="119">
        <v>98236.48</v>
      </c>
      <c r="T372" s="43">
        <v>0</v>
      </c>
      <c r="V372" s="54"/>
      <c r="W372" s="54"/>
    </row>
    <row r="373" spans="1:23" ht="15">
      <c r="A373" s="53">
        <v>94</v>
      </c>
      <c r="B373" s="115" t="s">
        <v>547</v>
      </c>
      <c r="C373" s="120" t="s">
        <v>302</v>
      </c>
      <c r="D373" s="113">
        <v>40423</v>
      </c>
      <c r="E373" s="39" t="s">
        <v>45</v>
      </c>
      <c r="F373" s="39" t="s">
        <v>423</v>
      </c>
      <c r="G373" s="121">
        <v>2</v>
      </c>
      <c r="H373" s="121">
        <v>2</v>
      </c>
      <c r="I373" s="121">
        <v>128.4</v>
      </c>
      <c r="J373" s="121">
        <v>1</v>
      </c>
      <c r="K373" s="121">
        <v>0</v>
      </c>
      <c r="L373" s="121">
        <v>1</v>
      </c>
      <c r="M373" s="100">
        <v>63.4</v>
      </c>
      <c r="N373" s="100">
        <v>0</v>
      </c>
      <c r="O373" s="100">
        <v>63.4</v>
      </c>
      <c r="P373" s="117">
        <f>M373*34600</f>
        <v>2193640</v>
      </c>
      <c r="Q373" s="122">
        <v>749533.37</v>
      </c>
      <c r="R373" s="118">
        <v>1272531.08</v>
      </c>
      <c r="S373" s="119">
        <v>171575.55</v>
      </c>
      <c r="T373" s="43">
        <v>0</v>
      </c>
      <c r="V373" s="54"/>
      <c r="W373" s="54"/>
    </row>
    <row r="374" spans="1:23" ht="15">
      <c r="A374" s="53">
        <v>95</v>
      </c>
      <c r="B374" s="65" t="s">
        <v>548</v>
      </c>
      <c r="C374" s="39" t="s">
        <v>294</v>
      </c>
      <c r="D374" s="50">
        <v>40511</v>
      </c>
      <c r="E374" s="39" t="s">
        <v>45</v>
      </c>
      <c r="F374" s="39" t="s">
        <v>423</v>
      </c>
      <c r="G374" s="37">
        <v>19</v>
      </c>
      <c r="H374" s="37">
        <v>19</v>
      </c>
      <c r="I374" s="40">
        <v>183.6</v>
      </c>
      <c r="J374" s="37">
        <v>5</v>
      </c>
      <c r="K374" s="37">
        <v>0</v>
      </c>
      <c r="L374" s="37">
        <v>5</v>
      </c>
      <c r="M374" s="40">
        <v>123.4</v>
      </c>
      <c r="N374" s="40">
        <v>0</v>
      </c>
      <c r="O374" s="41">
        <v>123.4</v>
      </c>
      <c r="P374" s="117">
        <f>M374*34600</f>
        <v>4269640</v>
      </c>
      <c r="Q374" s="122">
        <v>1458870.94</v>
      </c>
      <c r="R374" s="118">
        <v>2476819.17</v>
      </c>
      <c r="S374" s="119">
        <v>333949.89</v>
      </c>
      <c r="T374" s="43">
        <v>0</v>
      </c>
      <c r="V374" s="54"/>
      <c r="W374" s="54"/>
    </row>
    <row r="375" spans="1:23" ht="15">
      <c r="A375" s="53">
        <v>96</v>
      </c>
      <c r="B375" s="65" t="s">
        <v>549</v>
      </c>
      <c r="C375" s="39" t="s">
        <v>292</v>
      </c>
      <c r="D375" s="50">
        <v>40511</v>
      </c>
      <c r="E375" s="39" t="s">
        <v>45</v>
      </c>
      <c r="F375" s="39" t="s">
        <v>423</v>
      </c>
      <c r="G375" s="37">
        <v>13</v>
      </c>
      <c r="H375" s="37">
        <v>13</v>
      </c>
      <c r="I375" s="40">
        <v>183.8</v>
      </c>
      <c r="J375" s="37">
        <v>6</v>
      </c>
      <c r="K375" s="37">
        <v>0</v>
      </c>
      <c r="L375" s="37">
        <v>6</v>
      </c>
      <c r="M375" s="40">
        <v>135.5</v>
      </c>
      <c r="N375" s="40">
        <v>0</v>
      </c>
      <c r="O375" s="41">
        <v>135.5</v>
      </c>
      <c r="P375" s="117">
        <f>M375*34600</f>
        <v>4688300</v>
      </c>
      <c r="Q375" s="122">
        <v>1601920.7</v>
      </c>
      <c r="R375" s="118">
        <v>2719683.92</v>
      </c>
      <c r="S375" s="119">
        <v>366695.38</v>
      </c>
      <c r="T375" s="43">
        <v>0</v>
      </c>
      <c r="V375" s="54"/>
      <c r="W375" s="54"/>
    </row>
    <row r="376" spans="1:23" ht="15">
      <c r="A376" s="53">
        <v>97</v>
      </c>
      <c r="B376" s="65" t="s">
        <v>550</v>
      </c>
      <c r="C376" s="39" t="s">
        <v>290</v>
      </c>
      <c r="D376" s="50">
        <v>40511</v>
      </c>
      <c r="E376" s="39" t="s">
        <v>45</v>
      </c>
      <c r="F376" s="39" t="s">
        <v>423</v>
      </c>
      <c r="G376" s="37">
        <v>9</v>
      </c>
      <c r="H376" s="37">
        <v>9</v>
      </c>
      <c r="I376" s="40">
        <v>186.7</v>
      </c>
      <c r="J376" s="37">
        <v>6</v>
      </c>
      <c r="K376" s="37">
        <v>0</v>
      </c>
      <c r="L376" s="37">
        <v>6</v>
      </c>
      <c r="M376" s="40">
        <v>136.3</v>
      </c>
      <c r="N376" s="40">
        <v>0</v>
      </c>
      <c r="O376" s="41">
        <v>136.3</v>
      </c>
      <c r="P376" s="117">
        <f>M376*34600</f>
        <v>4715980</v>
      </c>
      <c r="Q376" s="122">
        <v>1611378.53</v>
      </c>
      <c r="R376" s="118">
        <v>2735741.09</v>
      </c>
      <c r="S376" s="119">
        <v>368860.38</v>
      </c>
      <c r="T376" s="43">
        <v>0</v>
      </c>
      <c r="V376" s="54"/>
      <c r="W376" s="54"/>
    </row>
    <row r="377" spans="1:23" ht="15">
      <c r="A377" s="53">
        <v>98</v>
      </c>
      <c r="B377" s="65" t="s">
        <v>551</v>
      </c>
      <c r="C377" s="39" t="s">
        <v>278</v>
      </c>
      <c r="D377" s="50">
        <v>40511</v>
      </c>
      <c r="E377" s="39" t="s">
        <v>45</v>
      </c>
      <c r="F377" s="39" t="s">
        <v>423</v>
      </c>
      <c r="G377" s="37">
        <v>11</v>
      </c>
      <c r="H377" s="37">
        <v>11</v>
      </c>
      <c r="I377" s="40">
        <v>185.5</v>
      </c>
      <c r="J377" s="37">
        <v>6</v>
      </c>
      <c r="K377" s="37">
        <v>0</v>
      </c>
      <c r="L377" s="37">
        <v>6</v>
      </c>
      <c r="M377" s="40">
        <v>118.9</v>
      </c>
      <c r="N377" s="40">
        <v>0</v>
      </c>
      <c r="O377" s="41">
        <v>118.9</v>
      </c>
      <c r="P377" s="117">
        <f>M377*34600</f>
        <v>4113940</v>
      </c>
      <c r="Q377" s="122">
        <v>1405670.63</v>
      </c>
      <c r="R377" s="118">
        <v>2386497.55</v>
      </c>
      <c r="S377" s="119">
        <v>321771.82</v>
      </c>
      <c r="T377" s="43">
        <v>0</v>
      </c>
      <c r="V377" s="54"/>
      <c r="W377" s="54"/>
    </row>
    <row r="378" spans="1:23" ht="15">
      <c r="A378" s="53">
        <v>99</v>
      </c>
      <c r="B378" s="65" t="s">
        <v>552</v>
      </c>
      <c r="C378" s="39" t="s">
        <v>276</v>
      </c>
      <c r="D378" s="50">
        <v>40511</v>
      </c>
      <c r="E378" s="39" t="s">
        <v>45</v>
      </c>
      <c r="F378" s="39" t="s">
        <v>423</v>
      </c>
      <c r="G378" s="37">
        <v>16</v>
      </c>
      <c r="H378" s="37">
        <v>16</v>
      </c>
      <c r="I378" s="40">
        <v>189.1</v>
      </c>
      <c r="J378" s="37">
        <v>6</v>
      </c>
      <c r="K378" s="37">
        <v>0</v>
      </c>
      <c r="L378" s="37">
        <v>6</v>
      </c>
      <c r="M378" s="40">
        <v>126</v>
      </c>
      <c r="N378" s="40">
        <v>0</v>
      </c>
      <c r="O378" s="41">
        <v>126</v>
      </c>
      <c r="P378" s="117">
        <f>M378*34600</f>
        <v>4359600</v>
      </c>
      <c r="Q378" s="122">
        <v>1489608.91</v>
      </c>
      <c r="R378" s="118">
        <v>2529004.98</v>
      </c>
      <c r="S378" s="119">
        <v>340986.11</v>
      </c>
      <c r="T378" s="43">
        <v>0</v>
      </c>
      <c r="V378" s="54"/>
      <c r="W378" s="54"/>
    </row>
    <row r="379" spans="1:23" ht="15">
      <c r="A379" s="53">
        <v>100</v>
      </c>
      <c r="B379" s="65" t="s">
        <v>553</v>
      </c>
      <c r="C379" s="39" t="s">
        <v>274</v>
      </c>
      <c r="D379" s="50">
        <v>40511</v>
      </c>
      <c r="E379" s="39" t="s">
        <v>45</v>
      </c>
      <c r="F379" s="39" t="s">
        <v>423</v>
      </c>
      <c r="G379" s="37">
        <v>11</v>
      </c>
      <c r="H379" s="37">
        <v>11</v>
      </c>
      <c r="I379" s="40">
        <v>189.9</v>
      </c>
      <c r="J379" s="37">
        <v>6</v>
      </c>
      <c r="K379" s="37">
        <v>0</v>
      </c>
      <c r="L379" s="37">
        <v>6</v>
      </c>
      <c r="M379" s="40">
        <v>142.6</v>
      </c>
      <c r="N379" s="40">
        <v>0</v>
      </c>
      <c r="O379" s="41">
        <v>142.6</v>
      </c>
      <c r="P379" s="117">
        <f>M379*34600</f>
        <v>4933960</v>
      </c>
      <c r="Q379" s="122">
        <v>1685858.98</v>
      </c>
      <c r="R379" s="118">
        <v>2862191.34</v>
      </c>
      <c r="S379" s="119">
        <v>385909.68</v>
      </c>
      <c r="T379" s="43">
        <v>0</v>
      </c>
      <c r="V379" s="54"/>
      <c r="W379" s="54"/>
    </row>
    <row r="380" spans="1:23" ht="15">
      <c r="A380" s="53">
        <v>101</v>
      </c>
      <c r="B380" s="65" t="s">
        <v>554</v>
      </c>
      <c r="C380" s="39" t="s">
        <v>272</v>
      </c>
      <c r="D380" s="50">
        <v>40511</v>
      </c>
      <c r="E380" s="39" t="s">
        <v>45</v>
      </c>
      <c r="F380" s="39" t="s">
        <v>423</v>
      </c>
      <c r="G380" s="37">
        <v>9</v>
      </c>
      <c r="H380" s="37">
        <v>9</v>
      </c>
      <c r="I380" s="40">
        <v>187.3</v>
      </c>
      <c r="J380" s="37">
        <v>6</v>
      </c>
      <c r="K380" s="37">
        <v>0</v>
      </c>
      <c r="L380" s="37">
        <v>6</v>
      </c>
      <c r="M380" s="40">
        <v>132</v>
      </c>
      <c r="N380" s="40">
        <v>0</v>
      </c>
      <c r="O380" s="41">
        <v>132</v>
      </c>
      <c r="P380" s="117">
        <f>M380*34600</f>
        <v>4567200</v>
      </c>
      <c r="Q380" s="122">
        <v>1560542.67</v>
      </c>
      <c r="R380" s="118">
        <v>2649433.78</v>
      </c>
      <c r="S380" s="119">
        <v>357223.55</v>
      </c>
      <c r="T380" s="43">
        <v>0</v>
      </c>
      <c r="V380" s="54"/>
      <c r="W380" s="54"/>
    </row>
    <row r="381" spans="1:23" ht="15">
      <c r="A381" s="53">
        <v>102</v>
      </c>
      <c r="B381" s="65" t="s">
        <v>555</v>
      </c>
      <c r="C381" s="39" t="s">
        <v>556</v>
      </c>
      <c r="D381" s="50">
        <v>40511</v>
      </c>
      <c r="E381" s="39" t="s">
        <v>45</v>
      </c>
      <c r="F381" s="39" t="s">
        <v>423</v>
      </c>
      <c r="G381" s="37">
        <v>13</v>
      </c>
      <c r="H381" s="37">
        <v>13</v>
      </c>
      <c r="I381" s="40">
        <v>186.7</v>
      </c>
      <c r="J381" s="37">
        <v>6</v>
      </c>
      <c r="K381" s="37">
        <v>0</v>
      </c>
      <c r="L381" s="37">
        <v>6</v>
      </c>
      <c r="M381" s="40">
        <v>126.8</v>
      </c>
      <c r="N381" s="40">
        <v>0</v>
      </c>
      <c r="O381" s="41">
        <v>126.8</v>
      </c>
      <c r="P381" s="117">
        <f>M381*34600</f>
        <v>4387280</v>
      </c>
      <c r="Q381" s="122">
        <v>1499066.75</v>
      </c>
      <c r="R381" s="118">
        <v>2545062.15</v>
      </c>
      <c r="S381" s="119">
        <v>343151.1</v>
      </c>
      <c r="T381" s="43">
        <v>0</v>
      </c>
      <c r="V381" s="54"/>
      <c r="W381" s="54"/>
    </row>
    <row r="382" spans="1:23" ht="15">
      <c r="A382" s="53">
        <v>103</v>
      </c>
      <c r="B382" s="65" t="s">
        <v>557</v>
      </c>
      <c r="C382" s="123" t="s">
        <v>558</v>
      </c>
      <c r="D382" s="50">
        <v>40518</v>
      </c>
      <c r="E382" s="39" t="s">
        <v>45</v>
      </c>
      <c r="F382" s="39" t="s">
        <v>423</v>
      </c>
      <c r="G382" s="37">
        <v>5</v>
      </c>
      <c r="H382" s="37">
        <v>5</v>
      </c>
      <c r="I382" s="40">
        <v>80</v>
      </c>
      <c r="J382" s="37">
        <f>K382+L382</f>
        <v>2</v>
      </c>
      <c r="K382" s="37">
        <v>0</v>
      </c>
      <c r="L382" s="37">
        <v>2</v>
      </c>
      <c r="M382" s="40">
        <v>80</v>
      </c>
      <c r="N382" s="40">
        <v>0</v>
      </c>
      <c r="O382" s="41">
        <v>80</v>
      </c>
      <c r="P382" s="117">
        <f>M382*34600</f>
        <v>2768000</v>
      </c>
      <c r="Q382" s="122">
        <v>945783.44</v>
      </c>
      <c r="R382" s="118">
        <v>1605717.44</v>
      </c>
      <c r="S382" s="119">
        <v>216499.12</v>
      </c>
      <c r="T382" s="43">
        <v>0</v>
      </c>
      <c r="V382" s="54"/>
      <c r="W382" s="54"/>
    </row>
    <row r="383" spans="1:23" ht="15">
      <c r="A383" s="53">
        <v>104</v>
      </c>
      <c r="B383" s="65" t="s">
        <v>559</v>
      </c>
      <c r="C383" s="123" t="s">
        <v>560</v>
      </c>
      <c r="D383" s="50">
        <v>40518</v>
      </c>
      <c r="E383" s="39" t="s">
        <v>45</v>
      </c>
      <c r="F383" s="39" t="s">
        <v>423</v>
      </c>
      <c r="G383" s="37">
        <v>3</v>
      </c>
      <c r="H383" s="37">
        <v>3</v>
      </c>
      <c r="I383" s="40">
        <v>80</v>
      </c>
      <c r="J383" s="37">
        <f>K383+L383</f>
        <v>2</v>
      </c>
      <c r="K383" s="37">
        <v>0</v>
      </c>
      <c r="L383" s="37">
        <v>2</v>
      </c>
      <c r="M383" s="40">
        <v>80</v>
      </c>
      <c r="N383" s="40">
        <v>0</v>
      </c>
      <c r="O383" s="41">
        <v>80</v>
      </c>
      <c r="P383" s="117">
        <f>M383*34600</f>
        <v>2768000</v>
      </c>
      <c r="Q383" s="122">
        <v>945783.44</v>
      </c>
      <c r="R383" s="118">
        <v>1605717.44</v>
      </c>
      <c r="S383" s="119">
        <v>216499.12</v>
      </c>
      <c r="T383" s="43">
        <v>0</v>
      </c>
      <c r="V383" s="54"/>
      <c r="W383" s="54"/>
    </row>
    <row r="384" spans="1:23" ht="11.25" customHeight="1">
      <c r="A384" s="53">
        <v>105</v>
      </c>
      <c r="B384" s="65" t="s">
        <v>561</v>
      </c>
      <c r="C384" s="123" t="s">
        <v>562</v>
      </c>
      <c r="D384" s="50">
        <v>40518</v>
      </c>
      <c r="E384" s="39" t="s">
        <v>45</v>
      </c>
      <c r="F384" s="39" t="s">
        <v>423</v>
      </c>
      <c r="G384" s="37">
        <v>10</v>
      </c>
      <c r="H384" s="37">
        <v>10</v>
      </c>
      <c r="I384" s="40">
        <v>80</v>
      </c>
      <c r="J384" s="37">
        <f>K384+L384</f>
        <v>2</v>
      </c>
      <c r="K384" s="37">
        <v>0</v>
      </c>
      <c r="L384" s="37">
        <v>2</v>
      </c>
      <c r="M384" s="40">
        <v>80</v>
      </c>
      <c r="N384" s="40">
        <v>0</v>
      </c>
      <c r="O384" s="41">
        <v>80</v>
      </c>
      <c r="P384" s="117">
        <f>M384*34600</f>
        <v>2768000</v>
      </c>
      <c r="Q384" s="122">
        <v>945783.44</v>
      </c>
      <c r="R384" s="118">
        <v>1605717.44</v>
      </c>
      <c r="S384" s="119">
        <v>216499.12</v>
      </c>
      <c r="T384" s="43">
        <v>0</v>
      </c>
      <c r="V384" s="54"/>
      <c r="W384" s="54"/>
    </row>
    <row r="385" spans="1:23" ht="11.25" customHeight="1">
      <c r="A385" s="53">
        <v>106</v>
      </c>
      <c r="B385" s="65" t="s">
        <v>563</v>
      </c>
      <c r="C385" s="123" t="s">
        <v>564</v>
      </c>
      <c r="D385" s="50">
        <v>40518</v>
      </c>
      <c r="E385" s="39" t="s">
        <v>45</v>
      </c>
      <c r="F385" s="39" t="s">
        <v>423</v>
      </c>
      <c r="G385" s="37">
        <v>4</v>
      </c>
      <c r="H385" s="37">
        <v>4</v>
      </c>
      <c r="I385" s="40">
        <v>60</v>
      </c>
      <c r="J385" s="37">
        <f>K385+L385</f>
        <v>2</v>
      </c>
      <c r="K385" s="37">
        <v>0</v>
      </c>
      <c r="L385" s="37">
        <v>2</v>
      </c>
      <c r="M385" s="40">
        <v>60</v>
      </c>
      <c r="N385" s="40">
        <v>0</v>
      </c>
      <c r="O385" s="41">
        <v>60</v>
      </c>
      <c r="P385" s="117">
        <f>M385*34600</f>
        <v>2076000</v>
      </c>
      <c r="Q385" s="122">
        <v>709337.58</v>
      </c>
      <c r="R385" s="118">
        <v>1204288.08</v>
      </c>
      <c r="S385" s="119">
        <v>162374.34</v>
      </c>
      <c r="T385" s="43">
        <v>0</v>
      </c>
      <c r="V385" s="54"/>
      <c r="W385" s="54"/>
    </row>
    <row r="386" spans="1:23" ht="15">
      <c r="A386" s="53">
        <v>107</v>
      </c>
      <c r="B386" s="65" t="s">
        <v>565</v>
      </c>
      <c r="C386" s="123" t="s">
        <v>566</v>
      </c>
      <c r="D386" s="50">
        <v>40518</v>
      </c>
      <c r="E386" s="39" t="s">
        <v>45</v>
      </c>
      <c r="F386" s="39" t="s">
        <v>423</v>
      </c>
      <c r="G386" s="37">
        <v>4</v>
      </c>
      <c r="H386" s="37">
        <v>4</v>
      </c>
      <c r="I386" s="40">
        <v>80</v>
      </c>
      <c r="J386" s="37">
        <f>K386+L386</f>
        <v>2</v>
      </c>
      <c r="K386" s="37">
        <v>0</v>
      </c>
      <c r="L386" s="37">
        <v>2</v>
      </c>
      <c r="M386" s="40">
        <v>80</v>
      </c>
      <c r="N386" s="40">
        <v>0</v>
      </c>
      <c r="O386" s="41">
        <v>80</v>
      </c>
      <c r="P386" s="117">
        <f>M386*34600</f>
        <v>2768000</v>
      </c>
      <c r="Q386" s="122">
        <v>945783.44</v>
      </c>
      <c r="R386" s="118">
        <v>1605717.44</v>
      </c>
      <c r="S386" s="119">
        <v>216499.12</v>
      </c>
      <c r="T386" s="43">
        <v>0</v>
      </c>
      <c r="V386" s="54"/>
      <c r="W386" s="54"/>
    </row>
    <row r="387" spans="1:23" ht="15">
      <c r="A387" s="98">
        <v>108</v>
      </c>
      <c r="B387" s="65" t="s">
        <v>567</v>
      </c>
      <c r="C387" s="123" t="s">
        <v>568</v>
      </c>
      <c r="D387" s="50">
        <v>40518</v>
      </c>
      <c r="E387" s="39" t="s">
        <v>45</v>
      </c>
      <c r="F387" s="39" t="s">
        <v>423</v>
      </c>
      <c r="G387" s="37">
        <v>7</v>
      </c>
      <c r="H387" s="37">
        <v>7</v>
      </c>
      <c r="I387" s="40">
        <v>80</v>
      </c>
      <c r="J387" s="37">
        <f>K387+L387</f>
        <v>2</v>
      </c>
      <c r="K387" s="37">
        <v>0</v>
      </c>
      <c r="L387" s="37">
        <v>2</v>
      </c>
      <c r="M387" s="40">
        <v>80</v>
      </c>
      <c r="N387" s="40">
        <v>0</v>
      </c>
      <c r="O387" s="41">
        <v>80</v>
      </c>
      <c r="P387" s="117">
        <f>M387*34600</f>
        <v>2768000</v>
      </c>
      <c r="Q387" s="122">
        <v>945783.44</v>
      </c>
      <c r="R387" s="118">
        <v>1605717.44</v>
      </c>
      <c r="S387" s="119">
        <v>216499.12</v>
      </c>
      <c r="T387" s="43">
        <v>0</v>
      </c>
      <c r="V387" s="54"/>
      <c r="W387" s="54"/>
    </row>
    <row r="388" spans="1:23" ht="15">
      <c r="A388" s="121">
        <v>109</v>
      </c>
      <c r="B388" s="65" t="s">
        <v>569</v>
      </c>
      <c r="C388" s="123" t="s">
        <v>570</v>
      </c>
      <c r="D388" s="50">
        <v>40518</v>
      </c>
      <c r="E388" s="39" t="s">
        <v>45</v>
      </c>
      <c r="F388" s="39" t="s">
        <v>423</v>
      </c>
      <c r="G388" s="37">
        <v>7</v>
      </c>
      <c r="H388" s="37">
        <v>7</v>
      </c>
      <c r="I388" s="40">
        <v>60</v>
      </c>
      <c r="J388" s="37">
        <f>K388+L388</f>
        <v>2</v>
      </c>
      <c r="K388" s="37">
        <v>0</v>
      </c>
      <c r="L388" s="37">
        <v>2</v>
      </c>
      <c r="M388" s="40">
        <v>60</v>
      </c>
      <c r="N388" s="40">
        <v>0</v>
      </c>
      <c r="O388" s="41">
        <v>60</v>
      </c>
      <c r="P388" s="117">
        <f>M388*34600</f>
        <v>2076000</v>
      </c>
      <c r="Q388" s="122">
        <v>709337.58</v>
      </c>
      <c r="R388" s="118">
        <v>1204288.08</v>
      </c>
      <c r="S388" s="119">
        <v>162374.34</v>
      </c>
      <c r="T388" s="43">
        <v>0</v>
      </c>
      <c r="V388" s="54"/>
      <c r="W388" s="54"/>
    </row>
    <row r="389" spans="1:23" ht="15">
      <c r="A389" s="121">
        <v>110</v>
      </c>
      <c r="B389" s="65" t="s">
        <v>571</v>
      </c>
      <c r="C389" s="123" t="s">
        <v>572</v>
      </c>
      <c r="D389" s="50">
        <v>40518</v>
      </c>
      <c r="E389" s="39" t="s">
        <v>45</v>
      </c>
      <c r="F389" s="39" t="s">
        <v>423</v>
      </c>
      <c r="G389" s="37">
        <v>6</v>
      </c>
      <c r="H389" s="37">
        <v>6</v>
      </c>
      <c r="I389" s="40">
        <v>79.7</v>
      </c>
      <c r="J389" s="37">
        <f>K389+L389</f>
        <v>2</v>
      </c>
      <c r="K389" s="37">
        <v>0</v>
      </c>
      <c r="L389" s="37">
        <v>2</v>
      </c>
      <c r="M389" s="40">
        <v>79.7</v>
      </c>
      <c r="N389" s="40">
        <v>0</v>
      </c>
      <c r="O389" s="41">
        <v>79.7</v>
      </c>
      <c r="P389" s="117">
        <f>M389*34600</f>
        <v>2757620</v>
      </c>
      <c r="Q389" s="122">
        <v>942236.75</v>
      </c>
      <c r="R389" s="118">
        <v>1599696</v>
      </c>
      <c r="S389" s="119">
        <v>215687.25</v>
      </c>
      <c r="T389" s="43">
        <v>0</v>
      </c>
      <c r="V389" s="54"/>
      <c r="W389" s="54"/>
    </row>
    <row r="390" spans="1:23" ht="15">
      <c r="A390" s="53">
        <v>111</v>
      </c>
      <c r="B390" s="65" t="s">
        <v>573</v>
      </c>
      <c r="C390" s="123" t="s">
        <v>574</v>
      </c>
      <c r="D390" s="50">
        <v>40518</v>
      </c>
      <c r="E390" s="39" t="s">
        <v>45</v>
      </c>
      <c r="F390" s="39" t="s">
        <v>423</v>
      </c>
      <c r="G390" s="37">
        <v>6</v>
      </c>
      <c r="H390" s="37">
        <v>6</v>
      </c>
      <c r="I390" s="40">
        <v>80</v>
      </c>
      <c r="J390" s="37">
        <f>K390+L390</f>
        <v>2</v>
      </c>
      <c r="K390" s="37">
        <v>0</v>
      </c>
      <c r="L390" s="37">
        <v>2</v>
      </c>
      <c r="M390" s="40">
        <v>80</v>
      </c>
      <c r="N390" s="40">
        <v>0</v>
      </c>
      <c r="O390" s="41">
        <v>80</v>
      </c>
      <c r="P390" s="117">
        <f>M390*34600</f>
        <v>2768000</v>
      </c>
      <c r="Q390" s="122">
        <v>945783.44</v>
      </c>
      <c r="R390" s="118">
        <v>1605717.44</v>
      </c>
      <c r="S390" s="119">
        <v>216499.12</v>
      </c>
      <c r="T390" s="43">
        <v>0</v>
      </c>
      <c r="V390" s="54"/>
      <c r="W390" s="54"/>
    </row>
    <row r="391" spans="1:23" ht="15">
      <c r="A391" s="98">
        <v>112</v>
      </c>
      <c r="B391" s="65" t="s">
        <v>575</v>
      </c>
      <c r="C391" s="123" t="s">
        <v>576</v>
      </c>
      <c r="D391" s="50">
        <v>40518</v>
      </c>
      <c r="E391" s="39" t="s">
        <v>45</v>
      </c>
      <c r="F391" s="39" t="s">
        <v>423</v>
      </c>
      <c r="G391" s="37">
        <v>2</v>
      </c>
      <c r="H391" s="37">
        <v>2</v>
      </c>
      <c r="I391" s="40">
        <v>80</v>
      </c>
      <c r="J391" s="37">
        <f>K391+L391</f>
        <v>2</v>
      </c>
      <c r="K391" s="37">
        <v>0</v>
      </c>
      <c r="L391" s="37">
        <v>2</v>
      </c>
      <c r="M391" s="40">
        <v>80</v>
      </c>
      <c r="N391" s="40">
        <v>0</v>
      </c>
      <c r="O391" s="41">
        <v>80</v>
      </c>
      <c r="P391" s="117">
        <f>M391*34600</f>
        <v>2768000</v>
      </c>
      <c r="Q391" s="122">
        <v>945783.4375601925</v>
      </c>
      <c r="R391" s="118">
        <v>1605717.44</v>
      </c>
      <c r="S391" s="119">
        <v>216499.12</v>
      </c>
      <c r="T391" s="43">
        <v>0</v>
      </c>
      <c r="V391" s="54"/>
      <c r="W391" s="54"/>
    </row>
    <row r="392" spans="1:23" ht="15">
      <c r="A392" s="121">
        <v>113</v>
      </c>
      <c r="B392" s="65" t="s">
        <v>577</v>
      </c>
      <c r="C392" s="123" t="s">
        <v>578</v>
      </c>
      <c r="D392" s="50">
        <v>40518</v>
      </c>
      <c r="E392" s="39" t="s">
        <v>45</v>
      </c>
      <c r="F392" s="39" t="s">
        <v>423</v>
      </c>
      <c r="G392" s="37">
        <v>8</v>
      </c>
      <c r="H392" s="37">
        <v>8</v>
      </c>
      <c r="I392" s="40">
        <v>78.4</v>
      </c>
      <c r="J392" s="37">
        <f>K392+L392</f>
        <v>2</v>
      </c>
      <c r="K392" s="37">
        <v>0</v>
      </c>
      <c r="L392" s="37">
        <v>2</v>
      </c>
      <c r="M392" s="40">
        <v>78.4</v>
      </c>
      <c r="N392" s="40">
        <v>0</v>
      </c>
      <c r="O392" s="41">
        <v>78.4</v>
      </c>
      <c r="P392" s="117">
        <f>M392*34600</f>
        <v>2712640</v>
      </c>
      <c r="Q392" s="122">
        <v>926867.77</v>
      </c>
      <c r="R392" s="118">
        <v>1573603.09</v>
      </c>
      <c r="S392" s="119">
        <v>212169.14</v>
      </c>
      <c r="T392" s="43">
        <v>0</v>
      </c>
      <c r="V392" s="54"/>
      <c r="W392" s="54"/>
    </row>
    <row r="393" spans="1:23" ht="15">
      <c r="A393" s="53">
        <v>114</v>
      </c>
      <c r="B393" s="65" t="s">
        <v>579</v>
      </c>
      <c r="C393" s="123" t="s">
        <v>580</v>
      </c>
      <c r="D393" s="50">
        <v>40518</v>
      </c>
      <c r="E393" s="39" t="s">
        <v>45</v>
      </c>
      <c r="F393" s="39" t="s">
        <v>423</v>
      </c>
      <c r="G393" s="37">
        <v>5</v>
      </c>
      <c r="H393" s="37">
        <v>5</v>
      </c>
      <c r="I393" s="40">
        <v>80</v>
      </c>
      <c r="J393" s="37">
        <f>K393+L393</f>
        <v>2</v>
      </c>
      <c r="K393" s="37">
        <v>0</v>
      </c>
      <c r="L393" s="37">
        <v>2</v>
      </c>
      <c r="M393" s="40">
        <v>80</v>
      </c>
      <c r="N393" s="40">
        <v>0</v>
      </c>
      <c r="O393" s="41">
        <v>80</v>
      </c>
      <c r="P393" s="117">
        <f>M393*34600</f>
        <v>2768000</v>
      </c>
      <c r="Q393" s="122">
        <v>945783.44</v>
      </c>
      <c r="R393" s="118">
        <v>1605717.44</v>
      </c>
      <c r="S393" s="119">
        <v>216499.12</v>
      </c>
      <c r="T393" s="43">
        <v>0</v>
      </c>
      <c r="V393" s="54"/>
      <c r="W393" s="54"/>
    </row>
    <row r="394" spans="1:23" ht="15">
      <c r="A394" s="98">
        <v>115</v>
      </c>
      <c r="B394" s="65" t="s">
        <v>581</v>
      </c>
      <c r="C394" s="123" t="s">
        <v>582</v>
      </c>
      <c r="D394" s="50">
        <v>40518</v>
      </c>
      <c r="E394" s="39" t="s">
        <v>45</v>
      </c>
      <c r="F394" s="39" t="s">
        <v>423</v>
      </c>
      <c r="G394" s="37">
        <v>4</v>
      </c>
      <c r="H394" s="37">
        <v>4</v>
      </c>
      <c r="I394" s="40">
        <v>80</v>
      </c>
      <c r="J394" s="37">
        <f>K394+L394</f>
        <v>2</v>
      </c>
      <c r="K394" s="37">
        <v>0</v>
      </c>
      <c r="L394" s="37">
        <v>2</v>
      </c>
      <c r="M394" s="40">
        <v>80</v>
      </c>
      <c r="N394" s="40">
        <v>0</v>
      </c>
      <c r="O394" s="41">
        <v>80</v>
      </c>
      <c r="P394" s="117">
        <f>M394*34600</f>
        <v>2768000</v>
      </c>
      <c r="Q394" s="118">
        <v>945783.44</v>
      </c>
      <c r="R394" s="118">
        <v>1605717.4424398076</v>
      </c>
      <c r="S394" s="119">
        <v>216499.12</v>
      </c>
      <c r="T394" s="43">
        <v>0</v>
      </c>
      <c r="V394" s="54"/>
      <c r="W394" s="54"/>
    </row>
    <row r="395" spans="1:23" ht="15">
      <c r="A395" s="121">
        <v>116</v>
      </c>
      <c r="B395" s="65" t="s">
        <v>583</v>
      </c>
      <c r="C395" s="123" t="s">
        <v>584</v>
      </c>
      <c r="D395" s="50">
        <v>40518</v>
      </c>
      <c r="E395" s="39" t="s">
        <v>45</v>
      </c>
      <c r="F395" s="39" t="s">
        <v>423</v>
      </c>
      <c r="G395" s="37">
        <v>6</v>
      </c>
      <c r="H395" s="37">
        <v>6</v>
      </c>
      <c r="I395" s="40">
        <v>80</v>
      </c>
      <c r="J395" s="37">
        <f>K395+L395</f>
        <v>3</v>
      </c>
      <c r="K395" s="37">
        <v>0</v>
      </c>
      <c r="L395" s="37">
        <v>3</v>
      </c>
      <c r="M395" s="40">
        <v>80</v>
      </c>
      <c r="N395" s="40">
        <v>0</v>
      </c>
      <c r="O395" s="41">
        <v>80</v>
      </c>
      <c r="P395" s="117">
        <f>M395*34600</f>
        <v>2768000</v>
      </c>
      <c r="Q395" s="118">
        <v>945783.44</v>
      </c>
      <c r="R395" s="118">
        <v>1605717.44</v>
      </c>
      <c r="S395" s="119">
        <v>216499.12</v>
      </c>
      <c r="T395" s="43">
        <v>0</v>
      </c>
      <c r="V395" s="54"/>
      <c r="W395" s="54"/>
    </row>
    <row r="396" spans="1:23" ht="15">
      <c r="A396" s="53">
        <v>117</v>
      </c>
      <c r="B396" s="65" t="s">
        <v>585</v>
      </c>
      <c r="C396" s="123" t="s">
        <v>586</v>
      </c>
      <c r="D396" s="50">
        <v>40518</v>
      </c>
      <c r="E396" s="39" t="s">
        <v>45</v>
      </c>
      <c r="F396" s="39" t="s">
        <v>423</v>
      </c>
      <c r="G396" s="37">
        <v>11</v>
      </c>
      <c r="H396" s="37">
        <v>11</v>
      </c>
      <c r="I396" s="40">
        <v>80</v>
      </c>
      <c r="J396" s="37">
        <f>K396+L396</f>
        <v>2</v>
      </c>
      <c r="K396" s="37">
        <v>0</v>
      </c>
      <c r="L396" s="37">
        <v>2</v>
      </c>
      <c r="M396" s="40">
        <v>80</v>
      </c>
      <c r="N396" s="40">
        <v>0</v>
      </c>
      <c r="O396" s="41">
        <v>80</v>
      </c>
      <c r="P396" s="117">
        <f>M396*34600</f>
        <v>2768000</v>
      </c>
      <c r="Q396" s="122">
        <v>945783.4375601925</v>
      </c>
      <c r="R396" s="118">
        <v>1605717.44</v>
      </c>
      <c r="S396" s="119">
        <v>216499.12</v>
      </c>
      <c r="T396" s="43">
        <v>0</v>
      </c>
      <c r="V396" s="54"/>
      <c r="W396" s="54"/>
    </row>
    <row r="397" spans="1:23" ht="15">
      <c r="A397" s="98">
        <v>118</v>
      </c>
      <c r="B397" s="65" t="s">
        <v>587</v>
      </c>
      <c r="C397" s="123" t="s">
        <v>588</v>
      </c>
      <c r="D397" s="50">
        <v>40518</v>
      </c>
      <c r="E397" s="39" t="s">
        <v>45</v>
      </c>
      <c r="F397" s="39" t="s">
        <v>423</v>
      </c>
      <c r="G397" s="37">
        <v>4</v>
      </c>
      <c r="H397" s="37">
        <v>4</v>
      </c>
      <c r="I397" s="40">
        <v>80</v>
      </c>
      <c r="J397" s="37">
        <f>K397+L397</f>
        <v>2</v>
      </c>
      <c r="K397" s="37">
        <v>0</v>
      </c>
      <c r="L397" s="37">
        <v>2</v>
      </c>
      <c r="M397" s="40">
        <v>80</v>
      </c>
      <c r="N397" s="40">
        <v>0</v>
      </c>
      <c r="O397" s="41">
        <v>80</v>
      </c>
      <c r="P397" s="117">
        <f>M397*34600</f>
        <v>2768000</v>
      </c>
      <c r="Q397" s="122">
        <v>945783.44</v>
      </c>
      <c r="R397" s="118">
        <v>1605717.44</v>
      </c>
      <c r="S397" s="119">
        <v>216499.12</v>
      </c>
      <c r="T397" s="43">
        <v>0</v>
      </c>
      <c r="V397" s="54"/>
      <c r="W397" s="54"/>
    </row>
    <row r="398" spans="1:23" ht="15">
      <c r="A398" s="121">
        <v>119</v>
      </c>
      <c r="B398" s="65" t="s">
        <v>589</v>
      </c>
      <c r="C398" s="123" t="s">
        <v>264</v>
      </c>
      <c r="D398" s="50">
        <v>40518</v>
      </c>
      <c r="E398" s="39" t="s">
        <v>45</v>
      </c>
      <c r="F398" s="39" t="s">
        <v>423</v>
      </c>
      <c r="G398" s="37">
        <v>6</v>
      </c>
      <c r="H398" s="37">
        <v>6</v>
      </c>
      <c r="I398" s="40">
        <v>80</v>
      </c>
      <c r="J398" s="37">
        <f>K398+L398</f>
        <v>2</v>
      </c>
      <c r="K398" s="37">
        <v>0</v>
      </c>
      <c r="L398" s="37">
        <v>2</v>
      </c>
      <c r="M398" s="40">
        <v>80</v>
      </c>
      <c r="N398" s="40">
        <v>0</v>
      </c>
      <c r="O398" s="41">
        <v>80</v>
      </c>
      <c r="P398" s="117">
        <f>M398*34600</f>
        <v>2768000</v>
      </c>
      <c r="Q398" s="122">
        <v>945783.44</v>
      </c>
      <c r="R398" s="118">
        <v>1605717.44</v>
      </c>
      <c r="S398" s="119">
        <v>216499.12</v>
      </c>
      <c r="T398" s="43">
        <v>0</v>
      </c>
      <c r="V398" s="54"/>
      <c r="W398" s="54"/>
    </row>
    <row r="399" spans="1:23" ht="11.25" customHeight="1">
      <c r="A399" s="53">
        <v>120</v>
      </c>
      <c r="B399" s="65" t="s">
        <v>590</v>
      </c>
      <c r="C399" s="123" t="s">
        <v>591</v>
      </c>
      <c r="D399" s="50">
        <v>40518</v>
      </c>
      <c r="E399" s="39" t="s">
        <v>45</v>
      </c>
      <c r="F399" s="39" t="s">
        <v>423</v>
      </c>
      <c r="G399" s="37">
        <v>4</v>
      </c>
      <c r="H399" s="37">
        <v>4</v>
      </c>
      <c r="I399" s="40">
        <v>90</v>
      </c>
      <c r="J399" s="37">
        <f>K399+L399</f>
        <v>1</v>
      </c>
      <c r="K399" s="37">
        <v>0</v>
      </c>
      <c r="L399" s="37">
        <v>1</v>
      </c>
      <c r="M399" s="40">
        <v>45</v>
      </c>
      <c r="N399" s="40">
        <v>0</v>
      </c>
      <c r="O399" s="41">
        <v>45</v>
      </c>
      <c r="P399" s="117">
        <f>M399*34600</f>
        <v>1557000</v>
      </c>
      <c r="Q399" s="122">
        <v>532003.18</v>
      </c>
      <c r="R399" s="118">
        <v>903216.06</v>
      </c>
      <c r="S399" s="119">
        <v>121780.76</v>
      </c>
      <c r="T399" s="43">
        <v>0</v>
      </c>
      <c r="V399" s="54"/>
      <c r="W399" s="54"/>
    </row>
    <row r="400" spans="1:23" ht="11.25" customHeight="1">
      <c r="A400" s="98">
        <v>121</v>
      </c>
      <c r="B400" s="65" t="s">
        <v>592</v>
      </c>
      <c r="C400" s="123" t="s">
        <v>262</v>
      </c>
      <c r="D400" s="50">
        <v>40518</v>
      </c>
      <c r="E400" s="39" t="s">
        <v>45</v>
      </c>
      <c r="F400" s="39" t="s">
        <v>423</v>
      </c>
      <c r="G400" s="37">
        <v>7</v>
      </c>
      <c r="H400" s="37">
        <v>7</v>
      </c>
      <c r="I400" s="40">
        <v>90</v>
      </c>
      <c r="J400" s="37">
        <f>K400+L400</f>
        <v>2</v>
      </c>
      <c r="K400" s="37">
        <v>0</v>
      </c>
      <c r="L400" s="37">
        <v>2</v>
      </c>
      <c r="M400" s="40">
        <v>90</v>
      </c>
      <c r="N400" s="40">
        <v>0</v>
      </c>
      <c r="O400" s="41">
        <v>90</v>
      </c>
      <c r="P400" s="117">
        <f>M400*34600</f>
        <v>3114000</v>
      </c>
      <c r="Q400" s="122">
        <v>1064006.37</v>
      </c>
      <c r="R400" s="118">
        <v>1806432.12</v>
      </c>
      <c r="S400" s="119">
        <v>243561.51</v>
      </c>
      <c r="T400" s="43">
        <v>0</v>
      </c>
      <c r="V400" s="54"/>
      <c r="W400" s="54"/>
    </row>
    <row r="401" spans="1:23" ht="11.25" customHeight="1">
      <c r="A401" s="121">
        <v>122</v>
      </c>
      <c r="B401" s="65" t="s">
        <v>593</v>
      </c>
      <c r="C401" s="123" t="s">
        <v>594</v>
      </c>
      <c r="D401" s="50">
        <v>40518</v>
      </c>
      <c r="E401" s="39" t="s">
        <v>45</v>
      </c>
      <c r="F401" s="39" t="s">
        <v>423</v>
      </c>
      <c r="G401" s="37">
        <v>2</v>
      </c>
      <c r="H401" s="37">
        <v>2</v>
      </c>
      <c r="I401" s="40">
        <v>80</v>
      </c>
      <c r="J401" s="37">
        <f>K401+L401</f>
        <v>1</v>
      </c>
      <c r="K401" s="37">
        <v>0</v>
      </c>
      <c r="L401" s="37">
        <v>1</v>
      </c>
      <c r="M401" s="40">
        <v>40</v>
      </c>
      <c r="N401" s="40">
        <v>0</v>
      </c>
      <c r="O401" s="41">
        <v>40</v>
      </c>
      <c r="P401" s="117">
        <f>M401*34600</f>
        <v>1384000</v>
      </c>
      <c r="Q401" s="122">
        <v>472891.72</v>
      </c>
      <c r="R401" s="118">
        <v>802858.72</v>
      </c>
      <c r="S401" s="119">
        <v>108249.56</v>
      </c>
      <c r="T401" s="43">
        <v>0</v>
      </c>
      <c r="V401" s="54"/>
      <c r="W401" s="54"/>
    </row>
    <row r="402" spans="1:23" ht="15">
      <c r="A402" s="53">
        <v>123</v>
      </c>
      <c r="B402" s="65" t="s">
        <v>595</v>
      </c>
      <c r="C402" s="39" t="s">
        <v>596</v>
      </c>
      <c r="D402" s="50">
        <v>40518</v>
      </c>
      <c r="E402" s="39" t="s">
        <v>45</v>
      </c>
      <c r="F402" s="39" t="s">
        <v>423</v>
      </c>
      <c r="G402" s="37">
        <v>8</v>
      </c>
      <c r="H402" s="37">
        <v>8</v>
      </c>
      <c r="I402" s="40">
        <v>89</v>
      </c>
      <c r="J402" s="37">
        <f>K402+L402</f>
        <v>2</v>
      </c>
      <c r="K402" s="37">
        <v>0</v>
      </c>
      <c r="L402" s="37">
        <v>2</v>
      </c>
      <c r="M402" s="40">
        <v>89</v>
      </c>
      <c r="N402" s="40">
        <v>0</v>
      </c>
      <c r="O402" s="41">
        <v>89</v>
      </c>
      <c r="P402" s="117">
        <f>M402*34600</f>
        <v>3079400</v>
      </c>
      <c r="Q402" s="122">
        <v>1052184.07</v>
      </c>
      <c r="R402" s="118">
        <v>1786360.66</v>
      </c>
      <c r="S402" s="119">
        <v>240855.27</v>
      </c>
      <c r="T402" s="43">
        <v>0</v>
      </c>
      <c r="V402" s="54"/>
      <c r="W402" s="54"/>
    </row>
    <row r="403" spans="1:23" ht="15">
      <c r="A403" s="98">
        <v>124</v>
      </c>
      <c r="B403" s="65" t="s">
        <v>597</v>
      </c>
      <c r="C403" s="39" t="s">
        <v>598</v>
      </c>
      <c r="D403" s="50">
        <v>40518</v>
      </c>
      <c r="E403" s="39" t="s">
        <v>45</v>
      </c>
      <c r="F403" s="39" t="s">
        <v>423</v>
      </c>
      <c r="G403" s="37">
        <v>2</v>
      </c>
      <c r="H403" s="37">
        <v>2</v>
      </c>
      <c r="I403" s="40">
        <v>80.2</v>
      </c>
      <c r="J403" s="37">
        <f>K403+L403</f>
        <v>2</v>
      </c>
      <c r="K403" s="37">
        <v>0</v>
      </c>
      <c r="L403" s="37">
        <v>2</v>
      </c>
      <c r="M403" s="40">
        <v>80.2</v>
      </c>
      <c r="N403" s="40">
        <v>0</v>
      </c>
      <c r="O403" s="41">
        <v>80.2</v>
      </c>
      <c r="P403" s="117">
        <f>M403*34600</f>
        <v>2774920</v>
      </c>
      <c r="Q403" s="122">
        <v>948147.89</v>
      </c>
      <c r="R403" s="118">
        <v>1609731.74</v>
      </c>
      <c r="S403" s="119">
        <v>217040.37</v>
      </c>
      <c r="T403" s="43">
        <v>0</v>
      </c>
      <c r="V403" s="54"/>
      <c r="W403" s="54"/>
    </row>
    <row r="404" spans="1:23" s="29" customFormat="1" ht="15.75" customHeight="1">
      <c r="A404" s="62" t="s">
        <v>325</v>
      </c>
      <c r="B404" s="62"/>
      <c r="C404" s="121" t="s">
        <v>441</v>
      </c>
      <c r="D404" s="121" t="s">
        <v>441</v>
      </c>
      <c r="E404" s="121" t="s">
        <v>441</v>
      </c>
      <c r="F404" s="121" t="s">
        <v>441</v>
      </c>
      <c r="G404" s="90">
        <f>SUM(G405:G418)</f>
        <v>86</v>
      </c>
      <c r="H404" s="90">
        <f>SUM(H405:H418)</f>
        <v>86</v>
      </c>
      <c r="I404" s="90">
        <f>SUM(I405:I418)</f>
        <v>2089.3</v>
      </c>
      <c r="J404" s="90">
        <f>SUM(J405:J418)</f>
        <v>38</v>
      </c>
      <c r="K404" s="90">
        <f>SUM(K405:K418)</f>
        <v>6</v>
      </c>
      <c r="L404" s="90">
        <f>SUM(L405:L418)</f>
        <v>32</v>
      </c>
      <c r="M404" s="124">
        <f>SUM(M405:M418)</f>
        <v>1407.3</v>
      </c>
      <c r="N404" s="125">
        <f>SUM(N405:N418)</f>
        <v>259.4</v>
      </c>
      <c r="O404" s="125">
        <f>SUM(O405:O418)</f>
        <v>1147.9</v>
      </c>
      <c r="P404" s="92">
        <f>SUM(P405:P418)</f>
        <v>48692580</v>
      </c>
      <c r="Q404" s="92">
        <v>16637512.9</v>
      </c>
      <c r="R404" s="92">
        <v>28246576.96</v>
      </c>
      <c r="S404" s="92">
        <v>3808490.14</v>
      </c>
      <c r="T404" s="28">
        <v>0</v>
      </c>
      <c r="V404" s="93"/>
      <c r="W404" s="93"/>
    </row>
    <row r="405" spans="1:23" s="29" customFormat="1" ht="15.75" customHeight="1">
      <c r="A405" s="98">
        <v>125</v>
      </c>
      <c r="B405" s="47" t="s">
        <v>599</v>
      </c>
      <c r="C405" s="121">
        <v>35</v>
      </c>
      <c r="D405" s="113">
        <v>38884</v>
      </c>
      <c r="E405" s="39" t="s">
        <v>45</v>
      </c>
      <c r="F405" s="39" t="s">
        <v>423</v>
      </c>
      <c r="G405" s="121">
        <v>8</v>
      </c>
      <c r="H405" s="121">
        <v>8</v>
      </c>
      <c r="I405" s="126">
        <v>170</v>
      </c>
      <c r="J405" s="98">
        <v>4</v>
      </c>
      <c r="K405" s="121">
        <v>1</v>
      </c>
      <c r="L405" s="121">
        <v>3</v>
      </c>
      <c r="M405" s="126">
        <v>170</v>
      </c>
      <c r="N405" s="126">
        <v>19.3</v>
      </c>
      <c r="O405" s="126">
        <v>150.7</v>
      </c>
      <c r="P405" s="57">
        <f>M405*34600</f>
        <v>5882000</v>
      </c>
      <c r="Q405" s="42">
        <v>2009789.81</v>
      </c>
      <c r="R405" s="42">
        <v>3412149.56</v>
      </c>
      <c r="S405" s="42">
        <v>460060.63</v>
      </c>
      <c r="T405" s="43">
        <v>0</v>
      </c>
      <c r="V405" s="127"/>
      <c r="W405" s="127"/>
    </row>
    <row r="406" spans="1:23" s="29" customFormat="1" ht="15.75" customHeight="1">
      <c r="A406" s="98">
        <v>126</v>
      </c>
      <c r="B406" s="47" t="s">
        <v>600</v>
      </c>
      <c r="C406" s="98">
        <v>34</v>
      </c>
      <c r="D406" s="113">
        <v>38884</v>
      </c>
      <c r="E406" s="39" t="s">
        <v>45</v>
      </c>
      <c r="F406" s="39" t="s">
        <v>423</v>
      </c>
      <c r="G406" s="121">
        <v>5</v>
      </c>
      <c r="H406" s="121">
        <v>5</v>
      </c>
      <c r="I406" s="126">
        <v>136</v>
      </c>
      <c r="J406" s="98">
        <v>2</v>
      </c>
      <c r="K406" s="98">
        <v>0</v>
      </c>
      <c r="L406" s="98">
        <v>2</v>
      </c>
      <c r="M406" s="126">
        <v>136</v>
      </c>
      <c r="N406" s="126">
        <v>0</v>
      </c>
      <c r="O406" s="97">
        <v>136</v>
      </c>
      <c r="P406" s="57">
        <f>M406*34600</f>
        <v>4705600</v>
      </c>
      <c r="Q406" s="42">
        <v>1607831.84</v>
      </c>
      <c r="R406" s="42">
        <v>2729719.66</v>
      </c>
      <c r="S406" s="42">
        <v>368048.5</v>
      </c>
      <c r="T406" s="43">
        <v>0</v>
      </c>
      <c r="V406" s="127"/>
      <c r="W406" s="127"/>
    </row>
    <row r="407" spans="1:23" s="29" customFormat="1" ht="15.75" customHeight="1">
      <c r="A407" s="98">
        <v>127</v>
      </c>
      <c r="B407" s="47" t="s">
        <v>601</v>
      </c>
      <c r="C407" s="98">
        <v>36</v>
      </c>
      <c r="D407" s="113">
        <v>38884</v>
      </c>
      <c r="E407" s="39" t="s">
        <v>45</v>
      </c>
      <c r="F407" s="39" t="s">
        <v>423</v>
      </c>
      <c r="G407" s="121">
        <v>11</v>
      </c>
      <c r="H407" s="121">
        <v>11</v>
      </c>
      <c r="I407" s="126">
        <v>186</v>
      </c>
      <c r="J407" s="98">
        <v>4</v>
      </c>
      <c r="K407" s="98">
        <v>0</v>
      </c>
      <c r="L407" s="98">
        <v>4</v>
      </c>
      <c r="M407" s="126">
        <v>124</v>
      </c>
      <c r="N407" s="126">
        <v>0</v>
      </c>
      <c r="O407" s="97">
        <v>124</v>
      </c>
      <c r="P407" s="57">
        <f>M407*34600</f>
        <v>4290400</v>
      </c>
      <c r="Q407" s="42">
        <v>1465964.33</v>
      </c>
      <c r="R407" s="42">
        <v>2488862.04</v>
      </c>
      <c r="S407" s="42">
        <v>335573.63</v>
      </c>
      <c r="T407" s="43">
        <v>0</v>
      </c>
      <c r="V407" s="127"/>
      <c r="W407" s="127"/>
    </row>
    <row r="408" spans="1:23" s="29" customFormat="1" ht="15.75" customHeight="1">
      <c r="A408" s="98">
        <v>128</v>
      </c>
      <c r="B408" s="47" t="s">
        <v>602</v>
      </c>
      <c r="C408" s="98">
        <v>55</v>
      </c>
      <c r="D408" s="113">
        <v>39004</v>
      </c>
      <c r="E408" s="39" t="s">
        <v>45</v>
      </c>
      <c r="F408" s="39" t="s">
        <v>423</v>
      </c>
      <c r="G408" s="121">
        <v>18</v>
      </c>
      <c r="H408" s="121">
        <v>18</v>
      </c>
      <c r="I408" s="126">
        <v>195.7</v>
      </c>
      <c r="J408" s="98">
        <v>6</v>
      </c>
      <c r="K408" s="98">
        <v>0</v>
      </c>
      <c r="L408" s="98">
        <v>6</v>
      </c>
      <c r="M408" s="126">
        <v>178.1</v>
      </c>
      <c r="N408" s="126">
        <v>0</v>
      </c>
      <c r="O408" s="97">
        <v>178.1</v>
      </c>
      <c r="P408" s="57">
        <f>M408*34600</f>
        <v>6162260</v>
      </c>
      <c r="Q408" s="42">
        <v>2105550.38</v>
      </c>
      <c r="R408" s="42">
        <v>3574728.46</v>
      </c>
      <c r="S408" s="42">
        <v>481981.16</v>
      </c>
      <c r="T408" s="43">
        <v>0</v>
      </c>
      <c r="V408" s="127"/>
      <c r="W408" s="127"/>
    </row>
    <row r="409" spans="1:23" s="29" customFormat="1" ht="15.75" customHeight="1">
      <c r="A409" s="98">
        <v>129</v>
      </c>
      <c r="B409" s="47" t="s">
        <v>603</v>
      </c>
      <c r="C409" s="98">
        <v>23</v>
      </c>
      <c r="D409" s="113">
        <v>38863</v>
      </c>
      <c r="E409" s="39" t="s">
        <v>45</v>
      </c>
      <c r="F409" s="39" t="s">
        <v>423</v>
      </c>
      <c r="G409" s="121">
        <v>7</v>
      </c>
      <c r="H409" s="121">
        <v>7</v>
      </c>
      <c r="I409" s="126">
        <v>149.9</v>
      </c>
      <c r="J409" s="98">
        <v>2</v>
      </c>
      <c r="K409" s="98">
        <v>0</v>
      </c>
      <c r="L409" s="98">
        <v>2</v>
      </c>
      <c r="M409" s="126">
        <v>60.9</v>
      </c>
      <c r="N409" s="126">
        <v>0</v>
      </c>
      <c r="O409" s="97">
        <v>60.9</v>
      </c>
      <c r="P409" s="57">
        <f>M409*34600</f>
        <v>2107140</v>
      </c>
      <c r="Q409" s="42">
        <v>719977.64</v>
      </c>
      <c r="R409" s="42">
        <v>1222352.4</v>
      </c>
      <c r="S409" s="42">
        <v>164809.96</v>
      </c>
      <c r="T409" s="43">
        <v>0</v>
      </c>
      <c r="V409" s="127"/>
      <c r="W409" s="127"/>
    </row>
    <row r="410" spans="1:23" s="29" customFormat="1" ht="15.75" customHeight="1">
      <c r="A410" s="98">
        <v>130</v>
      </c>
      <c r="B410" s="47" t="s">
        <v>604</v>
      </c>
      <c r="C410" s="98">
        <v>9</v>
      </c>
      <c r="D410" s="113">
        <v>38819</v>
      </c>
      <c r="E410" s="39" t="s">
        <v>45</v>
      </c>
      <c r="F410" s="39" t="s">
        <v>423</v>
      </c>
      <c r="G410" s="121">
        <v>9</v>
      </c>
      <c r="H410" s="121">
        <v>9</v>
      </c>
      <c r="I410" s="126">
        <v>146.4</v>
      </c>
      <c r="J410" s="98">
        <v>4</v>
      </c>
      <c r="K410" s="98">
        <v>0</v>
      </c>
      <c r="L410" s="98">
        <v>4</v>
      </c>
      <c r="M410" s="126">
        <v>146.4</v>
      </c>
      <c r="N410" s="126">
        <v>0</v>
      </c>
      <c r="O410" s="97">
        <v>146.4</v>
      </c>
      <c r="P410" s="57">
        <f>M410*34600</f>
        <v>5065440</v>
      </c>
      <c r="Q410" s="42">
        <v>1730783.69</v>
      </c>
      <c r="R410" s="42">
        <v>2938462.92</v>
      </c>
      <c r="S410" s="42">
        <v>396193.39</v>
      </c>
      <c r="T410" s="43">
        <v>0</v>
      </c>
      <c r="V410" s="127"/>
      <c r="W410" s="127"/>
    </row>
    <row r="411" spans="1:23" s="29" customFormat="1" ht="15.75" customHeight="1">
      <c r="A411" s="98">
        <v>131</v>
      </c>
      <c r="B411" s="47" t="s">
        <v>605</v>
      </c>
      <c r="C411" s="98">
        <v>4</v>
      </c>
      <c r="D411" s="113">
        <v>38754</v>
      </c>
      <c r="E411" s="39" t="s">
        <v>45</v>
      </c>
      <c r="F411" s="39" t="s">
        <v>423</v>
      </c>
      <c r="G411" s="121">
        <v>6</v>
      </c>
      <c r="H411" s="121">
        <v>6</v>
      </c>
      <c r="I411" s="126">
        <v>221.3</v>
      </c>
      <c r="J411" s="98">
        <v>4</v>
      </c>
      <c r="K411" s="98">
        <v>1</v>
      </c>
      <c r="L411" s="98">
        <v>3</v>
      </c>
      <c r="M411" s="126">
        <v>86.5</v>
      </c>
      <c r="N411" s="126">
        <v>56.8</v>
      </c>
      <c r="O411" s="97">
        <v>29.7</v>
      </c>
      <c r="P411" s="57">
        <f>M411*34600</f>
        <v>2992900</v>
      </c>
      <c r="Q411" s="42">
        <v>1022628.34</v>
      </c>
      <c r="R411" s="42">
        <v>1736181.98</v>
      </c>
      <c r="S411" s="42">
        <v>234089.68</v>
      </c>
      <c r="T411" s="43">
        <v>0</v>
      </c>
      <c r="V411" s="127"/>
      <c r="W411" s="127"/>
    </row>
    <row r="412" spans="1:23" s="29" customFormat="1" ht="15.75" customHeight="1">
      <c r="A412" s="98">
        <v>132</v>
      </c>
      <c r="B412" s="47" t="s">
        <v>606</v>
      </c>
      <c r="C412" s="98">
        <v>15</v>
      </c>
      <c r="D412" s="113">
        <v>38841</v>
      </c>
      <c r="E412" s="39" t="s">
        <v>45</v>
      </c>
      <c r="F412" s="39" t="s">
        <v>423</v>
      </c>
      <c r="G412" s="121">
        <v>5</v>
      </c>
      <c r="H412" s="121">
        <v>5</v>
      </c>
      <c r="I412" s="126">
        <v>255.9</v>
      </c>
      <c r="J412" s="98">
        <v>1</v>
      </c>
      <c r="K412" s="98">
        <v>1</v>
      </c>
      <c r="L412" s="98">
        <v>0</v>
      </c>
      <c r="M412" s="126">
        <v>64.3</v>
      </c>
      <c r="N412" s="126">
        <v>64.3</v>
      </c>
      <c r="O412" s="97">
        <v>0</v>
      </c>
      <c r="P412" s="57">
        <f>M412*34600</f>
        <v>2224780</v>
      </c>
      <c r="Q412" s="42">
        <v>760173.44</v>
      </c>
      <c r="R412" s="42">
        <v>1290595.39</v>
      </c>
      <c r="S412" s="42">
        <v>174011.17</v>
      </c>
      <c r="T412" s="43">
        <v>0</v>
      </c>
      <c r="V412" s="127"/>
      <c r="W412" s="127"/>
    </row>
    <row r="413" spans="1:23" s="29" customFormat="1" ht="15.75" customHeight="1">
      <c r="A413" s="98">
        <v>133</v>
      </c>
      <c r="B413" s="47" t="s">
        <v>607</v>
      </c>
      <c r="C413" s="121">
        <v>20</v>
      </c>
      <c r="D413" s="113">
        <v>38854</v>
      </c>
      <c r="E413" s="39" t="s">
        <v>45</v>
      </c>
      <c r="F413" s="39" t="s">
        <v>423</v>
      </c>
      <c r="G413" s="121">
        <v>1</v>
      </c>
      <c r="H413" s="121">
        <v>1</v>
      </c>
      <c r="I413" s="126">
        <v>53.1</v>
      </c>
      <c r="J413" s="98">
        <v>2</v>
      </c>
      <c r="K413" s="121">
        <v>0</v>
      </c>
      <c r="L413" s="121">
        <v>2</v>
      </c>
      <c r="M413" s="126">
        <v>53.1</v>
      </c>
      <c r="N413" s="126">
        <v>0</v>
      </c>
      <c r="O413" s="126">
        <v>53.1</v>
      </c>
      <c r="P413" s="57">
        <f>M413*34600</f>
        <v>1837260</v>
      </c>
      <c r="Q413" s="42">
        <v>627763.76</v>
      </c>
      <c r="R413" s="42">
        <v>1065794.95</v>
      </c>
      <c r="S413" s="42">
        <v>143701.29</v>
      </c>
      <c r="T413" s="43">
        <v>0</v>
      </c>
      <c r="V413" s="127"/>
      <c r="W413" s="127"/>
    </row>
    <row r="414" spans="1:23" s="29" customFormat="1" ht="15.75" customHeight="1">
      <c r="A414" s="98">
        <v>134</v>
      </c>
      <c r="B414" s="47" t="s">
        <v>608</v>
      </c>
      <c r="C414" s="98">
        <v>49</v>
      </c>
      <c r="D414" s="113">
        <v>38993</v>
      </c>
      <c r="E414" s="39" t="s">
        <v>45</v>
      </c>
      <c r="F414" s="39" t="s">
        <v>423</v>
      </c>
      <c r="G414" s="121">
        <v>3</v>
      </c>
      <c r="H414" s="121">
        <v>3</v>
      </c>
      <c r="I414" s="126">
        <v>160</v>
      </c>
      <c r="J414" s="98">
        <v>2</v>
      </c>
      <c r="K414" s="98">
        <v>1</v>
      </c>
      <c r="L414" s="98">
        <v>1</v>
      </c>
      <c r="M414" s="126">
        <v>88</v>
      </c>
      <c r="N414" s="126">
        <v>44</v>
      </c>
      <c r="O414" s="97">
        <v>44</v>
      </c>
      <c r="P414" s="57">
        <f>M414*34600</f>
        <v>3044800</v>
      </c>
      <c r="Q414" s="42">
        <v>1040361.78</v>
      </c>
      <c r="R414" s="42">
        <v>1766289.198</v>
      </c>
      <c r="S414" s="42">
        <v>238149.02</v>
      </c>
      <c r="T414" s="43">
        <v>0</v>
      </c>
      <c r="V414" s="127"/>
      <c r="W414" s="127"/>
    </row>
    <row r="415" spans="1:23" s="29" customFormat="1" ht="15.75" customHeight="1">
      <c r="A415" s="98">
        <v>135</v>
      </c>
      <c r="B415" s="47" t="s">
        <v>609</v>
      </c>
      <c r="C415" s="121">
        <v>50</v>
      </c>
      <c r="D415" s="113">
        <v>38974</v>
      </c>
      <c r="E415" s="39" t="s">
        <v>45</v>
      </c>
      <c r="F415" s="39" t="s">
        <v>423</v>
      </c>
      <c r="G415" s="121">
        <v>6</v>
      </c>
      <c r="H415" s="121">
        <v>6</v>
      </c>
      <c r="I415" s="126">
        <v>60</v>
      </c>
      <c r="J415" s="98">
        <v>2</v>
      </c>
      <c r="K415" s="121">
        <v>1</v>
      </c>
      <c r="L415" s="121">
        <v>1</v>
      </c>
      <c r="M415" s="126">
        <v>60</v>
      </c>
      <c r="N415" s="126">
        <v>30</v>
      </c>
      <c r="O415" s="126">
        <v>30</v>
      </c>
      <c r="P415" s="57">
        <f>M415*34600</f>
        <v>2076000</v>
      </c>
      <c r="Q415" s="42">
        <v>709337.58</v>
      </c>
      <c r="R415" s="42">
        <v>1204288.08</v>
      </c>
      <c r="S415" s="42">
        <v>162374.34</v>
      </c>
      <c r="T415" s="43">
        <v>0</v>
      </c>
      <c r="V415" s="127"/>
      <c r="W415" s="127"/>
    </row>
    <row r="416" spans="1:23" ht="15">
      <c r="A416" s="98">
        <v>136</v>
      </c>
      <c r="B416" s="47" t="s">
        <v>610</v>
      </c>
      <c r="C416" s="98">
        <v>47</v>
      </c>
      <c r="D416" s="113">
        <v>38974</v>
      </c>
      <c r="E416" s="39" t="s">
        <v>45</v>
      </c>
      <c r="F416" s="39" t="s">
        <v>423</v>
      </c>
      <c r="G416" s="121">
        <v>1</v>
      </c>
      <c r="H416" s="121">
        <v>1</v>
      </c>
      <c r="I416" s="126">
        <v>160</v>
      </c>
      <c r="J416" s="98">
        <v>1</v>
      </c>
      <c r="K416" s="98">
        <v>1</v>
      </c>
      <c r="L416" s="98">
        <v>0</v>
      </c>
      <c r="M416" s="126">
        <v>45</v>
      </c>
      <c r="N416" s="126">
        <v>45</v>
      </c>
      <c r="O416" s="97">
        <v>0</v>
      </c>
      <c r="P416" s="57">
        <f>M416*34600</f>
        <v>1557000</v>
      </c>
      <c r="Q416" s="42">
        <v>532003.18</v>
      </c>
      <c r="R416" s="42">
        <v>903216.06</v>
      </c>
      <c r="S416" s="42">
        <v>121780.76</v>
      </c>
      <c r="T416" s="43">
        <v>0</v>
      </c>
      <c r="V416" s="127"/>
      <c r="W416" s="127"/>
    </row>
    <row r="417" spans="1:23" ht="15">
      <c r="A417" s="98">
        <v>137</v>
      </c>
      <c r="B417" s="47" t="s">
        <v>611</v>
      </c>
      <c r="C417" s="98">
        <v>10</v>
      </c>
      <c r="D417" s="113">
        <v>38828</v>
      </c>
      <c r="E417" s="39" t="s">
        <v>45</v>
      </c>
      <c r="F417" s="39" t="s">
        <v>423</v>
      </c>
      <c r="G417" s="121">
        <v>3</v>
      </c>
      <c r="H417" s="121">
        <v>3</v>
      </c>
      <c r="I417" s="126">
        <v>99</v>
      </c>
      <c r="J417" s="98">
        <v>2</v>
      </c>
      <c r="K417" s="98">
        <v>0</v>
      </c>
      <c r="L417" s="98">
        <v>2</v>
      </c>
      <c r="M417" s="126">
        <v>99</v>
      </c>
      <c r="N417" s="126">
        <v>0</v>
      </c>
      <c r="O417" s="97">
        <v>99</v>
      </c>
      <c r="P417" s="57">
        <f>M417*34600</f>
        <v>3425400</v>
      </c>
      <c r="Q417" s="42">
        <v>1170407</v>
      </c>
      <c r="R417" s="42">
        <v>1987075.33</v>
      </c>
      <c r="S417" s="42">
        <v>267917.67</v>
      </c>
      <c r="T417" s="43">
        <v>0</v>
      </c>
      <c r="V417" s="127"/>
      <c r="W417" s="127"/>
    </row>
    <row r="418" spans="1:23" ht="15">
      <c r="A418" s="98">
        <v>138</v>
      </c>
      <c r="B418" s="47" t="s">
        <v>612</v>
      </c>
      <c r="C418" s="98">
        <v>46</v>
      </c>
      <c r="D418" s="113">
        <v>38974</v>
      </c>
      <c r="E418" s="39" t="s">
        <v>45</v>
      </c>
      <c r="F418" s="39" t="s">
        <v>423</v>
      </c>
      <c r="G418" s="121">
        <v>3</v>
      </c>
      <c r="H418" s="121">
        <v>3</v>
      </c>
      <c r="I418" s="126">
        <v>96</v>
      </c>
      <c r="J418" s="98">
        <v>2</v>
      </c>
      <c r="K418" s="98">
        <v>0</v>
      </c>
      <c r="L418" s="98">
        <v>2</v>
      </c>
      <c r="M418" s="126">
        <v>96</v>
      </c>
      <c r="N418" s="126">
        <v>0</v>
      </c>
      <c r="O418" s="97">
        <v>96</v>
      </c>
      <c r="P418" s="57">
        <f>M418*34600</f>
        <v>3321600</v>
      </c>
      <c r="Q418" s="42">
        <v>1134940.13</v>
      </c>
      <c r="R418" s="42">
        <v>1926860.93</v>
      </c>
      <c r="S418" s="42">
        <v>259798.94</v>
      </c>
      <c r="T418" s="43">
        <v>0</v>
      </c>
      <c r="V418" s="127"/>
      <c r="W418" s="127"/>
    </row>
    <row r="419" spans="1:23" s="29" customFormat="1" ht="15.75" customHeight="1">
      <c r="A419" s="62" t="s">
        <v>337</v>
      </c>
      <c r="B419" s="62"/>
      <c r="C419" s="31" t="s">
        <v>38</v>
      </c>
      <c r="D419" s="31" t="s">
        <v>38</v>
      </c>
      <c r="E419" s="31" t="s">
        <v>38</v>
      </c>
      <c r="F419" s="31" t="s">
        <v>38</v>
      </c>
      <c r="G419" s="26">
        <f>SUM(G420:G421)</f>
        <v>30</v>
      </c>
      <c r="H419" s="26">
        <f>SUM(H420:H421)</f>
        <v>30</v>
      </c>
      <c r="I419" s="27">
        <f>SUM(I420:I421)</f>
        <v>533</v>
      </c>
      <c r="J419" s="26">
        <f>SUM(J420:J421)</f>
        <v>14</v>
      </c>
      <c r="K419" s="26">
        <f>SUM(K420:K421)</f>
        <v>0</v>
      </c>
      <c r="L419" s="26">
        <f>SUM(L420:L421)</f>
        <v>14</v>
      </c>
      <c r="M419" s="27">
        <f>SUM(M420:M421)</f>
        <v>533</v>
      </c>
      <c r="N419" s="27">
        <f>SUM(N420:N421)</f>
        <v>0</v>
      </c>
      <c r="O419" s="32">
        <f>SUM(O420:O421)</f>
        <v>533</v>
      </c>
      <c r="P419" s="33">
        <f>P420+P421</f>
        <v>18441800</v>
      </c>
      <c r="Q419" s="33">
        <v>6301282.15</v>
      </c>
      <c r="R419" s="33">
        <v>10698092.46</v>
      </c>
      <c r="S419" s="33">
        <v>1442425.39</v>
      </c>
      <c r="T419" s="28">
        <v>0</v>
      </c>
      <c r="V419" s="36"/>
      <c r="W419" s="36"/>
    </row>
    <row r="420" spans="1:23" ht="15">
      <c r="A420" s="67">
        <v>139</v>
      </c>
      <c r="B420" s="47" t="s">
        <v>613</v>
      </c>
      <c r="C420" s="128" t="s">
        <v>413</v>
      </c>
      <c r="D420" s="129">
        <v>39746</v>
      </c>
      <c r="E420" s="39" t="s">
        <v>45</v>
      </c>
      <c r="F420" s="39" t="s">
        <v>423</v>
      </c>
      <c r="G420" s="130">
        <v>15</v>
      </c>
      <c r="H420" s="130">
        <v>15</v>
      </c>
      <c r="I420" s="131">
        <v>380</v>
      </c>
      <c r="J420" s="130">
        <f>K420+L420</f>
        <v>8</v>
      </c>
      <c r="K420" s="130">
        <v>0</v>
      </c>
      <c r="L420" s="130">
        <v>8</v>
      </c>
      <c r="M420" s="131">
        <f>N420+O420</f>
        <v>380</v>
      </c>
      <c r="N420" s="131">
        <v>0</v>
      </c>
      <c r="O420" s="132">
        <v>380</v>
      </c>
      <c r="P420" s="57">
        <f>M420*34600</f>
        <v>13148000</v>
      </c>
      <c r="Q420" s="42">
        <v>4492471.33</v>
      </c>
      <c r="R420" s="42">
        <v>7627157.85</v>
      </c>
      <c r="S420" s="42">
        <v>1028370.82</v>
      </c>
      <c r="T420" s="43">
        <v>0</v>
      </c>
      <c r="V420" s="21"/>
      <c r="W420" s="21"/>
    </row>
    <row r="421" spans="1:23" s="1" customFormat="1" ht="12.75">
      <c r="A421" s="67">
        <v>140</v>
      </c>
      <c r="B421" s="45" t="s">
        <v>614</v>
      </c>
      <c r="C421" s="39" t="s">
        <v>406</v>
      </c>
      <c r="D421" s="50">
        <v>39737</v>
      </c>
      <c r="E421" s="39" t="s">
        <v>45</v>
      </c>
      <c r="F421" s="39" t="s">
        <v>423</v>
      </c>
      <c r="G421" s="37">
        <v>15</v>
      </c>
      <c r="H421" s="37">
        <v>15</v>
      </c>
      <c r="I421" s="40">
        <v>153</v>
      </c>
      <c r="J421" s="37">
        <f>K421+L421</f>
        <v>6</v>
      </c>
      <c r="K421" s="37">
        <v>0</v>
      </c>
      <c r="L421" s="37">
        <v>6</v>
      </c>
      <c r="M421" s="40">
        <f>N421+O421</f>
        <v>153</v>
      </c>
      <c r="N421" s="40">
        <v>0</v>
      </c>
      <c r="O421" s="41">
        <v>153</v>
      </c>
      <c r="P421" s="57">
        <f>M421*34600</f>
        <v>5293800</v>
      </c>
      <c r="Q421" s="42">
        <v>1808810.82</v>
      </c>
      <c r="R421" s="42">
        <v>3070934.61</v>
      </c>
      <c r="S421" s="42">
        <v>414054.57</v>
      </c>
      <c r="T421" s="43">
        <v>0</v>
      </c>
      <c r="V421" s="21"/>
      <c r="W421" s="21"/>
    </row>
    <row r="422" spans="1:23" s="29" customFormat="1" ht="20.25" customHeight="1">
      <c r="A422" s="62" t="s">
        <v>342</v>
      </c>
      <c r="B422" s="62"/>
      <c r="C422" s="31" t="s">
        <v>38</v>
      </c>
      <c r="D422" s="31" t="s">
        <v>38</v>
      </c>
      <c r="E422" s="31" t="s">
        <v>38</v>
      </c>
      <c r="F422" s="31" t="s">
        <v>38</v>
      </c>
      <c r="G422" s="26">
        <f>SUM(G423:G431)</f>
        <v>128</v>
      </c>
      <c r="H422" s="26">
        <f>SUM(H423:H431)</f>
        <v>128</v>
      </c>
      <c r="I422" s="27">
        <f>SUM(I423:I431)</f>
        <v>2438.7000000000003</v>
      </c>
      <c r="J422" s="26">
        <f>SUM(J423:J431)</f>
        <v>61</v>
      </c>
      <c r="K422" s="26">
        <f>SUM(K423:K431)</f>
        <v>7</v>
      </c>
      <c r="L422" s="26">
        <f>SUM(L423:L431)</f>
        <v>54</v>
      </c>
      <c r="M422" s="27">
        <f>SUM(M423:M431)</f>
        <v>2438.7000000000007</v>
      </c>
      <c r="N422" s="27">
        <f>SUM(N423:N431)</f>
        <v>425.70000000000005</v>
      </c>
      <c r="O422" s="32">
        <f>SUM(O423:O431)</f>
        <v>2013</v>
      </c>
      <c r="P422" s="33">
        <f>SUM(P423:P431)</f>
        <v>84379020</v>
      </c>
      <c r="Q422" s="33">
        <v>28831025.87</v>
      </c>
      <c r="R422" s="33">
        <v>48948289.08</v>
      </c>
      <c r="S422" s="33">
        <v>6599705.05</v>
      </c>
      <c r="T422" s="28">
        <v>0</v>
      </c>
      <c r="V422" s="6"/>
      <c r="W422" s="6"/>
    </row>
    <row r="423" spans="1:23" ht="15">
      <c r="A423" s="67">
        <v>141</v>
      </c>
      <c r="B423" s="61" t="s">
        <v>615</v>
      </c>
      <c r="C423" s="69">
        <v>29</v>
      </c>
      <c r="D423" s="50">
        <v>40436</v>
      </c>
      <c r="E423" s="39" t="s">
        <v>45</v>
      </c>
      <c r="F423" s="39" t="s">
        <v>423</v>
      </c>
      <c r="G423" s="133">
        <v>17</v>
      </c>
      <c r="H423" s="133">
        <v>17</v>
      </c>
      <c r="I423" s="134">
        <v>349.8</v>
      </c>
      <c r="J423" s="37">
        <f>K423+L423</f>
        <v>10</v>
      </c>
      <c r="K423" s="135">
        <v>0</v>
      </c>
      <c r="L423" s="37">
        <v>10</v>
      </c>
      <c r="M423" s="134">
        <v>349.8</v>
      </c>
      <c r="N423" s="40">
        <v>0</v>
      </c>
      <c r="O423" s="134">
        <v>349.8</v>
      </c>
      <c r="P423" s="57">
        <f>M423*34600</f>
        <v>12103080</v>
      </c>
      <c r="Q423" s="42">
        <f>(28831025.87/2438.7)*M423</f>
        <v>4135438.0814884985</v>
      </c>
      <c r="R423" s="57">
        <f>P423-Q423-S423</f>
        <v>7020999.516311501</v>
      </c>
      <c r="S423" s="58">
        <f>(P423/100)*7.8215</f>
        <v>946642.4022</v>
      </c>
      <c r="T423" s="43">
        <v>0</v>
      </c>
      <c r="V423" s="54"/>
      <c r="W423" s="54"/>
    </row>
    <row r="424" spans="1:23" ht="15">
      <c r="A424" s="67">
        <v>142</v>
      </c>
      <c r="B424" s="61" t="s">
        <v>616</v>
      </c>
      <c r="C424" s="69">
        <v>130</v>
      </c>
      <c r="D424" s="50">
        <v>40309</v>
      </c>
      <c r="E424" s="39" t="s">
        <v>45</v>
      </c>
      <c r="F424" s="39" t="s">
        <v>423</v>
      </c>
      <c r="G424" s="133">
        <v>12</v>
      </c>
      <c r="H424" s="133">
        <v>12</v>
      </c>
      <c r="I424" s="136">
        <v>181.2</v>
      </c>
      <c r="J424" s="37">
        <f>K424+L424</f>
        <v>6</v>
      </c>
      <c r="K424" s="135">
        <v>0</v>
      </c>
      <c r="L424" s="37">
        <v>6</v>
      </c>
      <c r="M424" s="136">
        <v>181.2</v>
      </c>
      <c r="N424" s="40">
        <v>0</v>
      </c>
      <c r="O424" s="134">
        <v>181.2</v>
      </c>
      <c r="P424" s="57">
        <f>M424*34600</f>
        <v>6269520</v>
      </c>
      <c r="Q424" s="42">
        <f>(28831025.87/2438.7)*M424</f>
        <v>2142199.48646574</v>
      </c>
      <c r="R424" s="57">
        <f>P424-Q424-S424</f>
        <v>3636950.00673426</v>
      </c>
      <c r="S424" s="58">
        <f>(P424/100)*7.8215</f>
        <v>490370.5068</v>
      </c>
      <c r="T424" s="43">
        <v>0</v>
      </c>
      <c r="V424" s="54"/>
      <c r="W424" s="54"/>
    </row>
    <row r="425" spans="1:23" s="1" customFormat="1" ht="12.75">
      <c r="A425" s="67">
        <v>143</v>
      </c>
      <c r="B425" s="61" t="s">
        <v>617</v>
      </c>
      <c r="C425" s="137">
        <v>9</v>
      </c>
      <c r="D425" s="50">
        <v>39857</v>
      </c>
      <c r="E425" s="39" t="s">
        <v>45</v>
      </c>
      <c r="F425" s="39" t="s">
        <v>423</v>
      </c>
      <c r="G425" s="37">
        <v>29</v>
      </c>
      <c r="H425" s="37">
        <v>29</v>
      </c>
      <c r="I425" s="40">
        <v>499</v>
      </c>
      <c r="J425" s="37">
        <f>K425+L425</f>
        <v>11</v>
      </c>
      <c r="K425" s="37">
        <v>0</v>
      </c>
      <c r="L425" s="37">
        <v>11</v>
      </c>
      <c r="M425" s="40">
        <f>N425+O425</f>
        <v>499</v>
      </c>
      <c r="N425" s="40">
        <v>0</v>
      </c>
      <c r="O425" s="41">
        <v>499</v>
      </c>
      <c r="P425" s="57">
        <f>M425*34600</f>
        <v>17265400</v>
      </c>
      <c r="Q425" s="42">
        <f>(28831025.87/2438.7)*M425</f>
        <v>5899324.192860951</v>
      </c>
      <c r="R425" s="57">
        <f>P425-Q425-S425</f>
        <v>10015662.54613905</v>
      </c>
      <c r="S425" s="58">
        <f>(P425/100)*7.8215</f>
        <v>1350413.2610000002</v>
      </c>
      <c r="T425" s="43">
        <v>0</v>
      </c>
      <c r="V425" s="54"/>
      <c r="W425" s="54"/>
    </row>
    <row r="426" spans="1:23" ht="15">
      <c r="A426" s="67">
        <v>144</v>
      </c>
      <c r="B426" s="61" t="s">
        <v>618</v>
      </c>
      <c r="C426" s="69" t="s">
        <v>401</v>
      </c>
      <c r="D426" s="50">
        <v>40073</v>
      </c>
      <c r="E426" s="39" t="s">
        <v>45</v>
      </c>
      <c r="F426" s="39" t="s">
        <v>423</v>
      </c>
      <c r="G426" s="133">
        <v>3</v>
      </c>
      <c r="H426" s="133">
        <v>3</v>
      </c>
      <c r="I426" s="136">
        <v>108.2</v>
      </c>
      <c r="J426" s="37">
        <f>K426+L426</f>
        <v>2</v>
      </c>
      <c r="K426" s="135">
        <v>0</v>
      </c>
      <c r="L426" s="37">
        <v>2</v>
      </c>
      <c r="M426" s="136">
        <v>108.2</v>
      </c>
      <c r="N426" s="40">
        <v>0</v>
      </c>
      <c r="O426" s="134">
        <v>108.2</v>
      </c>
      <c r="P426" s="57">
        <f>M426*34600</f>
        <v>3743720</v>
      </c>
      <c r="Q426" s="42">
        <f>(28831025.87/2438.7)*M426</f>
        <v>1279172.0995341782</v>
      </c>
      <c r="R426" s="57">
        <f>P426-Q426-S426</f>
        <v>2171732.840665822</v>
      </c>
      <c r="S426" s="58">
        <f>(P426/100)*7.8215</f>
        <v>292815.0598</v>
      </c>
      <c r="T426" s="43">
        <v>0</v>
      </c>
      <c r="V426" s="54"/>
      <c r="W426" s="54"/>
    </row>
    <row r="427" spans="1:23" ht="15">
      <c r="A427" s="67">
        <v>145</v>
      </c>
      <c r="B427" s="61" t="s">
        <v>619</v>
      </c>
      <c r="C427" s="69" t="s">
        <v>399</v>
      </c>
      <c r="D427" s="50">
        <v>39857</v>
      </c>
      <c r="E427" s="39" t="s">
        <v>45</v>
      </c>
      <c r="F427" s="39" t="s">
        <v>423</v>
      </c>
      <c r="G427" s="133">
        <v>6</v>
      </c>
      <c r="H427" s="133">
        <v>6</v>
      </c>
      <c r="I427" s="136">
        <v>92.1</v>
      </c>
      <c r="J427" s="37">
        <f>K427+L427</f>
        <v>3</v>
      </c>
      <c r="K427" s="135">
        <v>0</v>
      </c>
      <c r="L427" s="37">
        <v>3</v>
      </c>
      <c r="M427" s="136">
        <v>92.1</v>
      </c>
      <c r="N427" s="40">
        <v>0</v>
      </c>
      <c r="O427" s="134">
        <v>92.1</v>
      </c>
      <c r="P427" s="57">
        <f>M427*34600</f>
        <v>3186660</v>
      </c>
      <c r="Q427" s="42">
        <f>(28831025.87/2438.7)*M427</f>
        <v>1088833.1826903678</v>
      </c>
      <c r="R427" s="57">
        <f>P427-Q427-S427</f>
        <v>1848582.205409632</v>
      </c>
      <c r="S427" s="58">
        <f>(P427/100)*7.8215</f>
        <v>249244.6119</v>
      </c>
      <c r="T427" s="43">
        <v>0</v>
      </c>
      <c r="V427" s="54"/>
      <c r="W427" s="54"/>
    </row>
    <row r="428" spans="1:23" ht="15">
      <c r="A428" s="67">
        <v>146</v>
      </c>
      <c r="B428" s="61" t="s">
        <v>620</v>
      </c>
      <c r="C428" s="69" t="s">
        <v>381</v>
      </c>
      <c r="D428" s="50">
        <v>39857</v>
      </c>
      <c r="E428" s="39" t="s">
        <v>45</v>
      </c>
      <c r="F428" s="39" t="s">
        <v>423</v>
      </c>
      <c r="G428" s="133">
        <v>4</v>
      </c>
      <c r="H428" s="133">
        <v>4</v>
      </c>
      <c r="I428" s="136">
        <v>108.2</v>
      </c>
      <c r="J428" s="37">
        <f>K428+L428</f>
        <v>2</v>
      </c>
      <c r="K428" s="135">
        <v>0</v>
      </c>
      <c r="L428" s="37">
        <v>2</v>
      </c>
      <c r="M428" s="136">
        <v>108.2</v>
      </c>
      <c r="N428" s="40">
        <v>0</v>
      </c>
      <c r="O428" s="134">
        <v>108.2</v>
      </c>
      <c r="P428" s="57">
        <f>M428*34600</f>
        <v>3743720</v>
      </c>
      <c r="Q428" s="42">
        <f>(28831025.87/2438.7)*M428</f>
        <v>1279172.0995341782</v>
      </c>
      <c r="R428" s="57">
        <f>P428-Q428-S428</f>
        <v>2171732.840665822</v>
      </c>
      <c r="S428" s="58">
        <f>(P428/100)*7.8215</f>
        <v>292815.0598</v>
      </c>
      <c r="T428" s="43">
        <v>0</v>
      </c>
      <c r="V428" s="54"/>
      <c r="W428" s="54"/>
    </row>
    <row r="429" spans="1:23" ht="15">
      <c r="A429" s="67">
        <v>147</v>
      </c>
      <c r="B429" s="61" t="s">
        <v>621</v>
      </c>
      <c r="C429" s="69" t="s">
        <v>383</v>
      </c>
      <c r="D429" s="50">
        <v>39857</v>
      </c>
      <c r="E429" s="39" t="s">
        <v>45</v>
      </c>
      <c r="F429" s="39" t="s">
        <v>423</v>
      </c>
      <c r="G429" s="133">
        <v>2</v>
      </c>
      <c r="H429" s="133">
        <v>2</v>
      </c>
      <c r="I429" s="136">
        <v>108.1</v>
      </c>
      <c r="J429" s="37">
        <f>K429+L429</f>
        <v>3</v>
      </c>
      <c r="K429" s="135">
        <v>0</v>
      </c>
      <c r="L429" s="37">
        <v>3</v>
      </c>
      <c r="M429" s="136">
        <v>108.1</v>
      </c>
      <c r="N429" s="40">
        <v>0</v>
      </c>
      <c r="O429" s="134">
        <v>108.1</v>
      </c>
      <c r="P429" s="57">
        <f>M429*34600</f>
        <v>3740260</v>
      </c>
      <c r="Q429" s="42">
        <f>(28831025.87/2438.7)*M429</f>
        <v>1277989.8702370115</v>
      </c>
      <c r="R429" s="57">
        <f>P429-Q429-S429</f>
        <v>2169725.6938629886</v>
      </c>
      <c r="S429" s="58">
        <f>(P429/100)*7.8215</f>
        <v>292544.4359</v>
      </c>
      <c r="T429" s="43">
        <v>0</v>
      </c>
      <c r="V429" s="54"/>
      <c r="W429" s="54"/>
    </row>
    <row r="430" spans="1:23" ht="15">
      <c r="A430" s="67">
        <v>148</v>
      </c>
      <c r="B430" s="61" t="s">
        <v>622</v>
      </c>
      <c r="C430" s="69" t="s">
        <v>399</v>
      </c>
      <c r="D430" s="50">
        <v>40608</v>
      </c>
      <c r="E430" s="39" t="s">
        <v>45</v>
      </c>
      <c r="F430" s="39" t="s">
        <v>423</v>
      </c>
      <c r="G430" s="133">
        <v>24</v>
      </c>
      <c r="H430" s="133">
        <v>24</v>
      </c>
      <c r="I430" s="136">
        <v>492.4</v>
      </c>
      <c r="J430" s="37">
        <f>K430+L430</f>
        <v>12</v>
      </c>
      <c r="K430" s="135">
        <v>5</v>
      </c>
      <c r="L430" s="37">
        <v>7</v>
      </c>
      <c r="M430" s="136">
        <v>492.4</v>
      </c>
      <c r="N430" s="40">
        <v>336.3</v>
      </c>
      <c r="O430" s="134">
        <v>156.1</v>
      </c>
      <c r="P430" s="57">
        <f>M430*34600</f>
        <v>17037040</v>
      </c>
      <c r="Q430" s="42">
        <f>(28831025.87/2438.7)*M430</f>
        <v>5821297.05924796</v>
      </c>
      <c r="R430" s="57">
        <f>P430-Q430-S430</f>
        <v>9883190.857152041</v>
      </c>
      <c r="S430" s="58">
        <f>(P430/100)*7.8215</f>
        <v>1332552.0836</v>
      </c>
      <c r="T430" s="43">
        <v>0</v>
      </c>
      <c r="V430" s="54"/>
      <c r="W430" s="54"/>
    </row>
    <row r="431" spans="1:23" ht="15">
      <c r="A431" s="67">
        <v>149</v>
      </c>
      <c r="B431" s="61" t="s">
        <v>623</v>
      </c>
      <c r="C431" s="69" t="s">
        <v>403</v>
      </c>
      <c r="D431" s="50">
        <v>39778</v>
      </c>
      <c r="E431" s="39" t="s">
        <v>45</v>
      </c>
      <c r="F431" s="39" t="s">
        <v>423</v>
      </c>
      <c r="G431" s="133">
        <v>31</v>
      </c>
      <c r="H431" s="133">
        <v>31</v>
      </c>
      <c r="I431" s="136">
        <v>499.7</v>
      </c>
      <c r="J431" s="37">
        <f>K431+L431</f>
        <v>12</v>
      </c>
      <c r="K431" s="135">
        <v>2</v>
      </c>
      <c r="L431" s="37">
        <v>10</v>
      </c>
      <c r="M431" s="136">
        <f>N431+O431</f>
        <v>499.70000000000005</v>
      </c>
      <c r="N431" s="40">
        <v>89.4</v>
      </c>
      <c r="O431" s="134">
        <v>410.3</v>
      </c>
      <c r="P431" s="57">
        <f>M431*34600</f>
        <v>17289620</v>
      </c>
      <c r="Q431" s="42">
        <f>(28831025.87/2438.7)*M431</f>
        <v>5907599.797941118</v>
      </c>
      <c r="R431" s="57">
        <f>P431-Q431-S431</f>
        <v>10029712.573758882</v>
      </c>
      <c r="S431" s="58">
        <f>(P431/100)*7.8215</f>
        <v>1352307.6283000002</v>
      </c>
      <c r="T431" s="43">
        <v>0</v>
      </c>
      <c r="V431" s="54"/>
      <c r="W431" s="54"/>
    </row>
    <row r="432" spans="1:23" s="29" customFormat="1" ht="15" customHeight="1">
      <c r="A432" s="62" t="s">
        <v>350</v>
      </c>
      <c r="B432" s="62"/>
      <c r="C432" s="31" t="s">
        <v>38</v>
      </c>
      <c r="D432" s="31" t="s">
        <v>38</v>
      </c>
      <c r="E432" s="31" t="s">
        <v>38</v>
      </c>
      <c r="F432" s="31" t="s">
        <v>38</v>
      </c>
      <c r="G432" s="26">
        <f>SUM(G433:G449)</f>
        <v>89</v>
      </c>
      <c r="H432" s="26">
        <f>SUM(H433:H449)</f>
        <v>89</v>
      </c>
      <c r="I432" s="27">
        <f>SUM(I433:I449)</f>
        <v>4265.5</v>
      </c>
      <c r="J432" s="138">
        <f>SUM(J433:J449)</f>
        <v>60</v>
      </c>
      <c r="K432" s="138">
        <f>SUM(K433:K449)</f>
        <v>0</v>
      </c>
      <c r="L432" s="138">
        <f>SUM(L433:L449)</f>
        <v>60</v>
      </c>
      <c r="M432" s="27">
        <f>SUM(M433:M449)</f>
        <v>2473.3000000000006</v>
      </c>
      <c r="N432" s="27">
        <f>SUM(N433:N449)</f>
        <v>0</v>
      </c>
      <c r="O432" s="27">
        <f>SUM(O433:O449)</f>
        <v>2473.3000000000006</v>
      </c>
      <c r="P432" s="33">
        <f>SUM(P433:P449)</f>
        <v>85576180</v>
      </c>
      <c r="Q432" s="33">
        <v>29240077.2</v>
      </c>
      <c r="R432" s="33">
        <v>49642761.88</v>
      </c>
      <c r="S432" s="33">
        <v>6693340.92</v>
      </c>
      <c r="T432" s="28">
        <v>0</v>
      </c>
      <c r="V432" s="36"/>
      <c r="W432" s="36"/>
    </row>
    <row r="433" spans="1:23" ht="15">
      <c r="A433" s="67">
        <v>150</v>
      </c>
      <c r="B433" s="61" t="s">
        <v>624</v>
      </c>
      <c r="C433" s="53">
        <v>21</v>
      </c>
      <c r="D433" s="53" t="s">
        <v>625</v>
      </c>
      <c r="E433" s="39" t="s">
        <v>45</v>
      </c>
      <c r="F433" s="39" t="s">
        <v>423</v>
      </c>
      <c r="G433" s="37">
        <v>2</v>
      </c>
      <c r="H433" s="37">
        <v>2</v>
      </c>
      <c r="I433" s="40">
        <v>418</v>
      </c>
      <c r="J433" s="37">
        <v>2</v>
      </c>
      <c r="K433" s="37">
        <v>0</v>
      </c>
      <c r="L433" s="37">
        <v>2</v>
      </c>
      <c r="M433" s="40">
        <v>79</v>
      </c>
      <c r="N433" s="40">
        <v>0</v>
      </c>
      <c r="O433" s="41">
        <v>79</v>
      </c>
      <c r="P433" s="139">
        <f>M433*34600</f>
        <v>2733400</v>
      </c>
      <c r="Q433" s="42">
        <v>933961.14</v>
      </c>
      <c r="R433" s="42">
        <v>1585645.97</v>
      </c>
      <c r="S433" s="42">
        <v>213792.89</v>
      </c>
      <c r="T433" s="43">
        <v>0</v>
      </c>
      <c r="V433" s="127"/>
      <c r="W433" s="127"/>
    </row>
    <row r="434" spans="1:23" ht="15">
      <c r="A434" s="67">
        <v>151</v>
      </c>
      <c r="B434" s="61" t="s">
        <v>626</v>
      </c>
      <c r="C434" s="53">
        <v>23</v>
      </c>
      <c r="D434" s="53" t="s">
        <v>627</v>
      </c>
      <c r="E434" s="39" t="s">
        <v>45</v>
      </c>
      <c r="F434" s="39" t="s">
        <v>423</v>
      </c>
      <c r="G434" s="37">
        <v>2</v>
      </c>
      <c r="H434" s="37">
        <v>2</v>
      </c>
      <c r="I434" s="40">
        <v>181.2</v>
      </c>
      <c r="J434" s="37">
        <v>1</v>
      </c>
      <c r="K434" s="37">
        <v>0</v>
      </c>
      <c r="L434" s="37">
        <v>1</v>
      </c>
      <c r="M434" s="40">
        <v>30.2</v>
      </c>
      <c r="N434" s="40">
        <v>0</v>
      </c>
      <c r="O434" s="41">
        <v>30.2</v>
      </c>
      <c r="P434" s="139">
        <f>M434*34600</f>
        <v>1044920</v>
      </c>
      <c r="Q434" s="42">
        <v>357033.25</v>
      </c>
      <c r="R434" s="42">
        <v>606158.33</v>
      </c>
      <c r="S434" s="42">
        <v>81728.42</v>
      </c>
      <c r="T434" s="43">
        <v>0</v>
      </c>
      <c r="V434" s="127"/>
      <c r="W434" s="127"/>
    </row>
    <row r="435" spans="1:23" ht="15">
      <c r="A435" s="67">
        <v>152</v>
      </c>
      <c r="B435" s="61" t="s">
        <v>628</v>
      </c>
      <c r="C435" s="53">
        <v>30</v>
      </c>
      <c r="D435" s="50">
        <v>40192</v>
      </c>
      <c r="E435" s="39" t="s">
        <v>45</v>
      </c>
      <c r="F435" s="39" t="s">
        <v>423</v>
      </c>
      <c r="G435" s="37">
        <v>1</v>
      </c>
      <c r="H435" s="37">
        <v>1</v>
      </c>
      <c r="I435" s="40">
        <v>159.8</v>
      </c>
      <c r="J435" s="37">
        <v>1</v>
      </c>
      <c r="K435" s="37">
        <v>0</v>
      </c>
      <c r="L435" s="37">
        <v>1</v>
      </c>
      <c r="M435" s="40">
        <v>29.8</v>
      </c>
      <c r="N435" s="40">
        <v>0</v>
      </c>
      <c r="O435" s="41">
        <v>29.8</v>
      </c>
      <c r="P435" s="139">
        <f>M435*34600</f>
        <v>1031080</v>
      </c>
      <c r="Q435" s="42">
        <v>352304.33</v>
      </c>
      <c r="R435" s="42">
        <v>598129.75</v>
      </c>
      <c r="S435" s="42">
        <v>80645.92</v>
      </c>
      <c r="T435" s="43">
        <v>0</v>
      </c>
      <c r="V435" s="127"/>
      <c r="W435" s="127"/>
    </row>
    <row r="436" spans="1:23" ht="15">
      <c r="A436" s="67">
        <v>153</v>
      </c>
      <c r="B436" s="61" t="s">
        <v>629</v>
      </c>
      <c r="C436" s="53">
        <v>92</v>
      </c>
      <c r="D436" s="50">
        <v>40283</v>
      </c>
      <c r="E436" s="39" t="s">
        <v>45</v>
      </c>
      <c r="F436" s="39" t="s">
        <v>423</v>
      </c>
      <c r="G436" s="37">
        <v>9</v>
      </c>
      <c r="H436" s="37">
        <v>9</v>
      </c>
      <c r="I436" s="40">
        <v>229</v>
      </c>
      <c r="J436" s="37">
        <v>6</v>
      </c>
      <c r="K436" s="37">
        <v>0</v>
      </c>
      <c r="L436" s="37">
        <v>6</v>
      </c>
      <c r="M436" s="40">
        <v>229</v>
      </c>
      <c r="N436" s="40">
        <v>0</v>
      </c>
      <c r="O436" s="41">
        <v>229</v>
      </c>
      <c r="P436" s="139">
        <f>M436*34600</f>
        <v>7923400</v>
      </c>
      <c r="Q436" s="42">
        <v>2707305.09</v>
      </c>
      <c r="R436" s="42">
        <v>4596366.18</v>
      </c>
      <c r="S436" s="42">
        <v>619728.73</v>
      </c>
      <c r="T436" s="43">
        <v>0</v>
      </c>
      <c r="V436" s="127"/>
      <c r="W436" s="127"/>
    </row>
    <row r="437" spans="1:23" ht="15">
      <c r="A437" s="67">
        <v>154</v>
      </c>
      <c r="B437" s="61" t="s">
        <v>630</v>
      </c>
      <c r="C437" s="53">
        <v>94</v>
      </c>
      <c r="D437" s="50">
        <v>40284</v>
      </c>
      <c r="E437" s="39" t="s">
        <v>45</v>
      </c>
      <c r="F437" s="39" t="s">
        <v>423</v>
      </c>
      <c r="G437" s="37">
        <v>4</v>
      </c>
      <c r="H437" s="37">
        <v>4</v>
      </c>
      <c r="I437" s="40">
        <v>308</v>
      </c>
      <c r="J437" s="37">
        <v>3</v>
      </c>
      <c r="K437" s="37">
        <v>0</v>
      </c>
      <c r="L437" s="37">
        <v>3</v>
      </c>
      <c r="M437" s="40">
        <v>92.4</v>
      </c>
      <c r="N437" s="40">
        <v>0</v>
      </c>
      <c r="O437" s="41">
        <v>92.4</v>
      </c>
      <c r="P437" s="139">
        <f>M437*34600</f>
        <v>3197040</v>
      </c>
      <c r="Q437" s="42">
        <v>1092379.87</v>
      </c>
      <c r="R437" s="42">
        <v>1854603.65</v>
      </c>
      <c r="S437" s="42">
        <v>250056.48</v>
      </c>
      <c r="T437" s="43">
        <v>0</v>
      </c>
      <c r="V437" s="127"/>
      <c r="W437" s="127"/>
    </row>
    <row r="438" spans="1:23" ht="15">
      <c r="A438" s="67">
        <v>155</v>
      </c>
      <c r="B438" s="61" t="s">
        <v>631</v>
      </c>
      <c r="C438" s="53">
        <v>93</v>
      </c>
      <c r="D438" s="50">
        <v>40408</v>
      </c>
      <c r="E438" s="39" t="s">
        <v>45</v>
      </c>
      <c r="F438" s="39" t="s">
        <v>423</v>
      </c>
      <c r="G438" s="37">
        <v>3</v>
      </c>
      <c r="H438" s="37">
        <v>3</v>
      </c>
      <c r="I438" s="40">
        <v>146.2</v>
      </c>
      <c r="J438" s="37">
        <v>2</v>
      </c>
      <c r="K438" s="37">
        <v>0</v>
      </c>
      <c r="L438" s="37">
        <v>2</v>
      </c>
      <c r="M438" s="40">
        <v>127.2</v>
      </c>
      <c r="N438" s="40">
        <v>0</v>
      </c>
      <c r="O438" s="41">
        <v>127.2</v>
      </c>
      <c r="P438" s="139">
        <f>M438*34600</f>
        <v>4401120</v>
      </c>
      <c r="Q438" s="42">
        <v>1503795.67</v>
      </c>
      <c r="R438" s="42">
        <v>2553090.73</v>
      </c>
      <c r="S438" s="42">
        <v>344233.6</v>
      </c>
      <c r="T438" s="43">
        <v>0</v>
      </c>
      <c r="V438" s="127"/>
      <c r="W438" s="127"/>
    </row>
    <row r="439" spans="1:23" ht="15">
      <c r="A439" s="67">
        <v>156</v>
      </c>
      <c r="B439" s="61" t="s">
        <v>632</v>
      </c>
      <c r="C439" s="53">
        <v>83</v>
      </c>
      <c r="D439" s="50">
        <v>40235</v>
      </c>
      <c r="E439" s="39" t="s">
        <v>45</v>
      </c>
      <c r="F439" s="39" t="s">
        <v>423</v>
      </c>
      <c r="G439" s="37">
        <v>4</v>
      </c>
      <c r="H439" s="37">
        <v>4</v>
      </c>
      <c r="I439" s="40">
        <v>237.4</v>
      </c>
      <c r="J439" s="37">
        <v>4</v>
      </c>
      <c r="K439" s="37">
        <v>0</v>
      </c>
      <c r="L439" s="37">
        <v>4</v>
      </c>
      <c r="M439" s="40">
        <v>186.3</v>
      </c>
      <c r="N439" s="40">
        <v>0</v>
      </c>
      <c r="O439" s="41">
        <v>186.3</v>
      </c>
      <c r="P439" s="139">
        <f>M439*34600</f>
        <v>6445980</v>
      </c>
      <c r="Q439" s="42">
        <v>2202493.18</v>
      </c>
      <c r="R439" s="42">
        <v>3739314.49</v>
      </c>
      <c r="S439" s="42">
        <v>504172.33</v>
      </c>
      <c r="T439" s="43">
        <v>0</v>
      </c>
      <c r="V439" s="127"/>
      <c r="W439" s="127"/>
    </row>
    <row r="440" spans="1:23" ht="15">
      <c r="A440" s="67">
        <v>157</v>
      </c>
      <c r="B440" s="61" t="s">
        <v>633</v>
      </c>
      <c r="C440" s="53">
        <v>112</v>
      </c>
      <c r="D440" s="50">
        <v>40513</v>
      </c>
      <c r="E440" s="39" t="s">
        <v>45</v>
      </c>
      <c r="F440" s="39" t="s">
        <v>423</v>
      </c>
      <c r="G440" s="37">
        <v>14</v>
      </c>
      <c r="H440" s="37">
        <v>14</v>
      </c>
      <c r="I440" s="40">
        <v>331</v>
      </c>
      <c r="J440" s="37">
        <v>8</v>
      </c>
      <c r="K440" s="37">
        <v>0</v>
      </c>
      <c r="L440" s="37">
        <v>8</v>
      </c>
      <c r="M440" s="40">
        <v>331</v>
      </c>
      <c r="N440" s="40">
        <v>0</v>
      </c>
      <c r="O440" s="41">
        <v>331</v>
      </c>
      <c r="P440" s="139">
        <f>M440*34600</f>
        <v>11452600</v>
      </c>
      <c r="Q440" s="42">
        <v>3913178.97</v>
      </c>
      <c r="R440" s="42">
        <v>6643655.92</v>
      </c>
      <c r="S440" s="42">
        <v>895765.11</v>
      </c>
      <c r="T440" s="43">
        <v>0</v>
      </c>
      <c r="V440" s="127"/>
      <c r="W440" s="127"/>
    </row>
    <row r="441" spans="1:23" ht="15">
      <c r="A441" s="67">
        <v>158</v>
      </c>
      <c r="B441" s="61" t="s">
        <v>634</v>
      </c>
      <c r="C441" s="53">
        <v>113</v>
      </c>
      <c r="D441" s="50">
        <v>40513</v>
      </c>
      <c r="E441" s="39" t="s">
        <v>45</v>
      </c>
      <c r="F441" s="39" t="s">
        <v>423</v>
      </c>
      <c r="G441" s="37">
        <v>6</v>
      </c>
      <c r="H441" s="37">
        <v>6</v>
      </c>
      <c r="I441" s="40">
        <v>235.6</v>
      </c>
      <c r="J441" s="37">
        <v>2</v>
      </c>
      <c r="K441" s="37">
        <v>0</v>
      </c>
      <c r="L441" s="37">
        <v>2</v>
      </c>
      <c r="M441" s="40">
        <v>93.6</v>
      </c>
      <c r="N441" s="40">
        <v>0</v>
      </c>
      <c r="O441" s="41">
        <v>93.6</v>
      </c>
      <c r="P441" s="139">
        <f>M441*34600</f>
        <v>3238560</v>
      </c>
      <c r="Q441" s="42">
        <v>1106566.62</v>
      </c>
      <c r="R441" s="42">
        <v>1878689.41</v>
      </c>
      <c r="S441" s="42">
        <v>253303.97</v>
      </c>
      <c r="T441" s="43">
        <v>0</v>
      </c>
      <c r="V441" s="127"/>
      <c r="W441" s="127"/>
    </row>
    <row r="442" spans="1:23" ht="15">
      <c r="A442" s="67">
        <v>159</v>
      </c>
      <c r="B442" s="61" t="s">
        <v>635</v>
      </c>
      <c r="C442" s="53">
        <v>76</v>
      </c>
      <c r="D442" s="50">
        <v>40259</v>
      </c>
      <c r="E442" s="39" t="s">
        <v>45</v>
      </c>
      <c r="F442" s="39" t="s">
        <v>423</v>
      </c>
      <c r="G442" s="37">
        <v>4</v>
      </c>
      <c r="H442" s="37">
        <v>4</v>
      </c>
      <c r="I442" s="40">
        <v>155.3</v>
      </c>
      <c r="J442" s="37">
        <v>3</v>
      </c>
      <c r="K442" s="37">
        <v>0</v>
      </c>
      <c r="L442" s="37">
        <v>3</v>
      </c>
      <c r="M442" s="40">
        <v>155.3</v>
      </c>
      <c r="N442" s="40">
        <v>0</v>
      </c>
      <c r="O442" s="41">
        <v>155.3</v>
      </c>
      <c r="P442" s="139">
        <f>M442*34600</f>
        <v>5373380</v>
      </c>
      <c r="Q442" s="42">
        <v>1836002.1</v>
      </c>
      <c r="R442" s="42">
        <v>3117098.98</v>
      </c>
      <c r="S442" s="42">
        <v>420278.92</v>
      </c>
      <c r="T442" s="43">
        <v>0</v>
      </c>
      <c r="V442" s="127"/>
      <c r="W442" s="127"/>
    </row>
    <row r="443" spans="1:23" ht="15">
      <c r="A443" s="67">
        <v>160</v>
      </c>
      <c r="B443" s="61" t="s">
        <v>636</v>
      </c>
      <c r="C443" s="53">
        <v>42</v>
      </c>
      <c r="D443" s="50">
        <v>40204</v>
      </c>
      <c r="E443" s="39" t="s">
        <v>45</v>
      </c>
      <c r="F443" s="39" t="s">
        <v>423</v>
      </c>
      <c r="G443" s="37">
        <v>2</v>
      </c>
      <c r="H443" s="37">
        <v>2</v>
      </c>
      <c r="I443" s="40">
        <v>150</v>
      </c>
      <c r="J443" s="37">
        <v>2</v>
      </c>
      <c r="K443" s="37">
        <v>0</v>
      </c>
      <c r="L443" s="37">
        <v>2</v>
      </c>
      <c r="M443" s="40">
        <v>75</v>
      </c>
      <c r="N443" s="40">
        <v>0</v>
      </c>
      <c r="O443" s="41">
        <v>75</v>
      </c>
      <c r="P443" s="139">
        <f>M443*34600</f>
        <v>2595000</v>
      </c>
      <c r="Q443" s="42">
        <v>886671.97</v>
      </c>
      <c r="R443" s="42">
        <v>1505360.1</v>
      </c>
      <c r="S443" s="42">
        <v>202967.93</v>
      </c>
      <c r="T443" s="43">
        <v>0</v>
      </c>
      <c r="V443" s="127"/>
      <c r="W443" s="127"/>
    </row>
    <row r="444" spans="1:23" ht="15">
      <c r="A444" s="67">
        <v>161</v>
      </c>
      <c r="B444" s="61" t="s">
        <v>637</v>
      </c>
      <c r="C444" s="53">
        <v>9</v>
      </c>
      <c r="D444" s="50">
        <v>39661</v>
      </c>
      <c r="E444" s="39" t="s">
        <v>45</v>
      </c>
      <c r="F444" s="39" t="s">
        <v>423</v>
      </c>
      <c r="G444" s="37">
        <v>7</v>
      </c>
      <c r="H444" s="37">
        <v>7</v>
      </c>
      <c r="I444" s="40">
        <v>234.6</v>
      </c>
      <c r="J444" s="37">
        <v>5</v>
      </c>
      <c r="K444" s="37">
        <v>0</v>
      </c>
      <c r="L444" s="37">
        <v>5</v>
      </c>
      <c r="M444" s="40">
        <v>189.4</v>
      </c>
      <c r="N444" s="40">
        <v>0</v>
      </c>
      <c r="O444" s="41">
        <v>189.4</v>
      </c>
      <c r="P444" s="139">
        <f>M444*34600</f>
        <v>6553240</v>
      </c>
      <c r="Q444" s="42">
        <v>2239142.29</v>
      </c>
      <c r="R444" s="42">
        <v>3801536.05</v>
      </c>
      <c r="S444" s="42">
        <v>512561.66</v>
      </c>
      <c r="T444" s="43">
        <v>0</v>
      </c>
      <c r="V444" s="127"/>
      <c r="W444" s="127"/>
    </row>
    <row r="445" spans="1:23" ht="15">
      <c r="A445" s="67">
        <v>162</v>
      </c>
      <c r="B445" s="61" t="s">
        <v>638</v>
      </c>
      <c r="C445" s="53">
        <v>10</v>
      </c>
      <c r="D445" s="50">
        <v>39661</v>
      </c>
      <c r="E445" s="39" t="s">
        <v>45</v>
      </c>
      <c r="F445" s="39" t="s">
        <v>423</v>
      </c>
      <c r="G445" s="37">
        <v>11</v>
      </c>
      <c r="H445" s="37">
        <v>11</v>
      </c>
      <c r="I445" s="40">
        <v>347.9</v>
      </c>
      <c r="J445" s="37">
        <v>5</v>
      </c>
      <c r="K445" s="37">
        <v>0</v>
      </c>
      <c r="L445" s="37">
        <v>5</v>
      </c>
      <c r="M445" s="40">
        <v>270.9</v>
      </c>
      <c r="N445" s="40">
        <v>0</v>
      </c>
      <c r="O445" s="41">
        <v>270.9</v>
      </c>
      <c r="P445" s="139">
        <f>M445*34600</f>
        <v>9373140</v>
      </c>
      <c r="Q445" s="42">
        <v>3202659.17</v>
      </c>
      <c r="R445" s="42">
        <v>5437360.69</v>
      </c>
      <c r="S445" s="42">
        <v>733120.14</v>
      </c>
      <c r="T445" s="43">
        <v>0</v>
      </c>
      <c r="V445" s="127"/>
      <c r="W445" s="127"/>
    </row>
    <row r="446" spans="1:23" ht="15">
      <c r="A446" s="67">
        <v>163</v>
      </c>
      <c r="B446" s="61" t="s">
        <v>639</v>
      </c>
      <c r="C446" s="53">
        <v>9</v>
      </c>
      <c r="D446" s="53" t="s">
        <v>640</v>
      </c>
      <c r="E446" s="39" t="s">
        <v>45</v>
      </c>
      <c r="F446" s="39" t="s">
        <v>423</v>
      </c>
      <c r="G446" s="37">
        <v>6</v>
      </c>
      <c r="H446" s="37">
        <v>6</v>
      </c>
      <c r="I446" s="40">
        <v>244.3</v>
      </c>
      <c r="J446" s="37">
        <v>6</v>
      </c>
      <c r="K446" s="37">
        <v>0</v>
      </c>
      <c r="L446" s="37">
        <v>6</v>
      </c>
      <c r="M446" s="40">
        <v>244.3</v>
      </c>
      <c r="N446" s="40">
        <v>0</v>
      </c>
      <c r="O446" s="41">
        <v>244.3</v>
      </c>
      <c r="P446" s="139">
        <f>M446*34600</f>
        <v>8452780</v>
      </c>
      <c r="Q446" s="42">
        <v>2888186.17</v>
      </c>
      <c r="R446" s="42">
        <v>4903459.64</v>
      </c>
      <c r="S446" s="42">
        <v>661134.19</v>
      </c>
      <c r="T446" s="43">
        <v>0</v>
      </c>
      <c r="V446" s="127"/>
      <c r="W446" s="127"/>
    </row>
    <row r="447" spans="1:23" ht="15">
      <c r="A447" s="67">
        <v>164</v>
      </c>
      <c r="B447" s="61" t="s">
        <v>641</v>
      </c>
      <c r="C447" s="53">
        <v>24</v>
      </c>
      <c r="D447" s="53" t="s">
        <v>642</v>
      </c>
      <c r="E447" s="39" t="s">
        <v>45</v>
      </c>
      <c r="F447" s="39" t="s">
        <v>423</v>
      </c>
      <c r="G447" s="37">
        <v>9</v>
      </c>
      <c r="H447" s="37">
        <v>9</v>
      </c>
      <c r="I447" s="40">
        <v>402.4</v>
      </c>
      <c r="J447" s="37">
        <v>6</v>
      </c>
      <c r="K447" s="37">
        <v>0</v>
      </c>
      <c r="L447" s="37">
        <v>6</v>
      </c>
      <c r="M447" s="40">
        <v>184.8</v>
      </c>
      <c r="N447" s="40">
        <v>0</v>
      </c>
      <c r="O447" s="41">
        <v>184.8</v>
      </c>
      <c r="P447" s="139">
        <f>M447*34600</f>
        <v>6394080</v>
      </c>
      <c r="Q447" s="42">
        <v>2184759.74</v>
      </c>
      <c r="R447" s="42">
        <v>3709207.29</v>
      </c>
      <c r="S447" s="42">
        <v>500112.97</v>
      </c>
      <c r="T447" s="43">
        <v>0</v>
      </c>
      <c r="V447" s="127"/>
      <c r="W447" s="127"/>
    </row>
    <row r="448" spans="1:23" ht="15">
      <c r="A448" s="67">
        <v>165</v>
      </c>
      <c r="B448" s="61" t="s">
        <v>643</v>
      </c>
      <c r="C448" s="53">
        <v>1</v>
      </c>
      <c r="D448" s="53" t="s">
        <v>644</v>
      </c>
      <c r="E448" s="39" t="s">
        <v>45</v>
      </c>
      <c r="F448" s="39" t="s">
        <v>423</v>
      </c>
      <c r="G448" s="37">
        <v>1</v>
      </c>
      <c r="H448" s="37">
        <v>1</v>
      </c>
      <c r="I448" s="40">
        <v>250.6</v>
      </c>
      <c r="J448" s="37">
        <v>1</v>
      </c>
      <c r="K448" s="37">
        <v>0</v>
      </c>
      <c r="L448" s="37">
        <v>1</v>
      </c>
      <c r="M448" s="40">
        <v>43.3</v>
      </c>
      <c r="N448" s="40">
        <v>0</v>
      </c>
      <c r="O448" s="41">
        <v>43.3</v>
      </c>
      <c r="P448" s="139">
        <f>M448*34600</f>
        <v>1498180</v>
      </c>
      <c r="Q448" s="42">
        <v>511905.29</v>
      </c>
      <c r="R448" s="42">
        <v>869094.57</v>
      </c>
      <c r="S448" s="42">
        <v>117180.14</v>
      </c>
      <c r="T448" s="43">
        <v>0</v>
      </c>
      <c r="V448" s="127"/>
      <c r="W448" s="127"/>
    </row>
    <row r="449" spans="1:23" ht="15">
      <c r="A449" s="67">
        <v>166</v>
      </c>
      <c r="B449" s="61" t="s">
        <v>645</v>
      </c>
      <c r="C449" s="53">
        <v>19</v>
      </c>
      <c r="D449" s="50">
        <v>39779</v>
      </c>
      <c r="E449" s="39" t="s">
        <v>45</v>
      </c>
      <c r="F449" s="39" t="s">
        <v>423</v>
      </c>
      <c r="G449" s="37">
        <v>4</v>
      </c>
      <c r="H449" s="37">
        <v>4</v>
      </c>
      <c r="I449" s="40">
        <v>234.2</v>
      </c>
      <c r="J449" s="37">
        <v>3</v>
      </c>
      <c r="K449" s="37">
        <v>0</v>
      </c>
      <c r="L449" s="37">
        <v>3</v>
      </c>
      <c r="M449" s="40">
        <v>111.8</v>
      </c>
      <c r="N449" s="40">
        <v>0</v>
      </c>
      <c r="O449" s="41">
        <v>111.8</v>
      </c>
      <c r="P449" s="139">
        <f>M449*34600</f>
        <v>3868280</v>
      </c>
      <c r="Q449" s="42">
        <v>1321732.35</v>
      </c>
      <c r="R449" s="42">
        <v>2243990.13</v>
      </c>
      <c r="S449" s="42">
        <v>302557.52</v>
      </c>
      <c r="T449" s="43">
        <v>0</v>
      </c>
      <c r="V449" s="127"/>
      <c r="W449" s="127"/>
    </row>
    <row r="450" spans="1:23" s="29" customFormat="1" ht="16.5" customHeight="1">
      <c r="A450" s="62" t="s">
        <v>365</v>
      </c>
      <c r="B450" s="62" t="s">
        <v>646</v>
      </c>
      <c r="C450" s="31" t="s">
        <v>38</v>
      </c>
      <c r="D450" s="31" t="s">
        <v>38</v>
      </c>
      <c r="E450" s="31" t="s">
        <v>38</v>
      </c>
      <c r="F450" s="31" t="s">
        <v>38</v>
      </c>
      <c r="G450" s="26">
        <f>G451+G452+G453+G454+G455+G456+G457+G458+G459+G460+G461+G462</f>
        <v>93</v>
      </c>
      <c r="H450" s="26">
        <f>H451+H452+H453+H454+H455+H456+H457+H458+H459+H460+H461+H462</f>
        <v>93</v>
      </c>
      <c r="I450" s="26">
        <f>I451+I452+I453+I454+I455+I456+I457+I458+I459+I460+I461+I462</f>
        <v>2581.5</v>
      </c>
      <c r="J450" s="26">
        <f>J451+J452+J453+J454+J455+J456+J457+J458+J459+J460+J461+J462</f>
        <v>64</v>
      </c>
      <c r="K450" s="26">
        <f>K451+K452+K453+K454+K455+K456+K457+K458+K459+K460+K461+K462</f>
        <v>1</v>
      </c>
      <c r="L450" s="26">
        <f>L451+L452+L453+L454+L455+L456+L457+L458+L459+L460+L461+L462</f>
        <v>63</v>
      </c>
      <c r="M450" s="27">
        <f>M451+M452+M453+M454+M455+M456+M457+M458+M459+M460+M461+M462</f>
        <v>1857.2000000000003</v>
      </c>
      <c r="N450" s="27">
        <f>N451+N452+N453+N454+N455+N456+N457+N458+N459+N460+N461+N462</f>
        <v>39.1</v>
      </c>
      <c r="O450" s="27">
        <f>O451+O452+O453+O454+O455+O456+O457+O458+O459+O460+O461+O462</f>
        <v>1818.1000000000004</v>
      </c>
      <c r="P450" s="33">
        <f>P451+P452+P453+P454+P455+P456+P457+P458+P459+P460+P461+P462</f>
        <v>64259120</v>
      </c>
      <c r="Q450" s="33">
        <v>21956362.5</v>
      </c>
      <c r="R450" s="33">
        <v>37276730.43</v>
      </c>
      <c r="S450" s="33">
        <v>5026027.07</v>
      </c>
      <c r="T450" s="28">
        <v>0</v>
      </c>
      <c r="V450" s="36"/>
      <c r="W450" s="36"/>
    </row>
    <row r="451" spans="1:23" ht="15">
      <c r="A451" s="67">
        <v>167</v>
      </c>
      <c r="B451" s="47" t="s">
        <v>647</v>
      </c>
      <c r="C451" s="39" t="s">
        <v>648</v>
      </c>
      <c r="D451" s="140">
        <v>40707</v>
      </c>
      <c r="E451" s="39" t="s">
        <v>45</v>
      </c>
      <c r="F451" s="39" t="s">
        <v>423</v>
      </c>
      <c r="G451" s="141">
        <v>5</v>
      </c>
      <c r="H451" s="141">
        <v>5</v>
      </c>
      <c r="I451" s="142">
        <v>237.4</v>
      </c>
      <c r="J451" s="141">
        <f>K451+L451</f>
        <v>4</v>
      </c>
      <c r="K451" s="141">
        <v>0</v>
      </c>
      <c r="L451" s="141">
        <v>4</v>
      </c>
      <c r="M451" s="142">
        <v>237.4</v>
      </c>
      <c r="N451" s="142">
        <v>0</v>
      </c>
      <c r="O451" s="143">
        <v>237.4</v>
      </c>
      <c r="P451" s="42">
        <f>M451*34600</f>
        <v>8214040</v>
      </c>
      <c r="Q451" s="42">
        <v>2806612.35</v>
      </c>
      <c r="R451" s="42">
        <v>4764966.51</v>
      </c>
      <c r="S451" s="42">
        <v>642461.14</v>
      </c>
      <c r="T451" s="43">
        <v>0</v>
      </c>
      <c r="V451" s="44"/>
      <c r="W451" s="44"/>
    </row>
    <row r="452" spans="1:23" ht="15">
      <c r="A452" s="67">
        <v>168</v>
      </c>
      <c r="B452" s="47" t="s">
        <v>649</v>
      </c>
      <c r="C452" s="39" t="s">
        <v>650</v>
      </c>
      <c r="D452" s="140">
        <v>40707</v>
      </c>
      <c r="E452" s="39" t="s">
        <v>45</v>
      </c>
      <c r="F452" s="39" t="s">
        <v>423</v>
      </c>
      <c r="G452" s="141">
        <v>4</v>
      </c>
      <c r="H452" s="141">
        <v>4</v>
      </c>
      <c r="I452" s="142">
        <v>241.4</v>
      </c>
      <c r="J452" s="141">
        <f>K452+L452</f>
        <v>2</v>
      </c>
      <c r="K452" s="141">
        <v>0</v>
      </c>
      <c r="L452" s="141">
        <v>2</v>
      </c>
      <c r="M452" s="142">
        <v>107.6</v>
      </c>
      <c r="N452" s="142">
        <v>0</v>
      </c>
      <c r="O452" s="143">
        <v>107.6</v>
      </c>
      <c r="P452" s="42">
        <f>M452*34600</f>
        <v>3722960</v>
      </c>
      <c r="Q452" s="42">
        <v>1272078.72</v>
      </c>
      <c r="R452" s="42">
        <v>2159689.96</v>
      </c>
      <c r="S452" s="42">
        <v>291191.32</v>
      </c>
      <c r="T452" s="43">
        <v>0</v>
      </c>
      <c r="V452" s="44"/>
      <c r="W452" s="44"/>
    </row>
    <row r="453" spans="1:23" ht="15">
      <c r="A453" s="67">
        <v>169</v>
      </c>
      <c r="B453" s="47" t="s">
        <v>651</v>
      </c>
      <c r="C453" s="39" t="s">
        <v>652</v>
      </c>
      <c r="D453" s="140">
        <v>40707</v>
      </c>
      <c r="E453" s="39" t="s">
        <v>45</v>
      </c>
      <c r="F453" s="39" t="s">
        <v>423</v>
      </c>
      <c r="G453" s="141">
        <v>5</v>
      </c>
      <c r="H453" s="141">
        <v>5</v>
      </c>
      <c r="I453" s="142">
        <v>195.8</v>
      </c>
      <c r="J453" s="141">
        <f>K453+L453</f>
        <v>2</v>
      </c>
      <c r="K453" s="141">
        <v>0</v>
      </c>
      <c r="L453" s="141">
        <v>2</v>
      </c>
      <c r="M453" s="142">
        <v>66</v>
      </c>
      <c r="N453" s="142">
        <v>0</v>
      </c>
      <c r="O453" s="143">
        <v>66</v>
      </c>
      <c r="P453" s="42">
        <f>M453*34600</f>
        <v>2283600</v>
      </c>
      <c r="Q453" s="42">
        <v>780271.34</v>
      </c>
      <c r="R453" s="42">
        <v>1324716.89</v>
      </c>
      <c r="S453" s="42">
        <v>178611.77</v>
      </c>
      <c r="T453" s="43">
        <v>0</v>
      </c>
      <c r="V453" s="44"/>
      <c r="W453" s="44"/>
    </row>
    <row r="454" spans="1:23" ht="15">
      <c r="A454" s="67">
        <v>170</v>
      </c>
      <c r="B454" s="47" t="s">
        <v>653</v>
      </c>
      <c r="C454" s="39" t="s">
        <v>654</v>
      </c>
      <c r="D454" s="140">
        <v>40707</v>
      </c>
      <c r="E454" s="39" t="s">
        <v>45</v>
      </c>
      <c r="F454" s="39" t="s">
        <v>423</v>
      </c>
      <c r="G454" s="37">
        <v>11</v>
      </c>
      <c r="H454" s="37">
        <v>11</v>
      </c>
      <c r="I454" s="40">
        <v>235.7</v>
      </c>
      <c r="J454" s="141">
        <f>K454+L454</f>
        <v>4</v>
      </c>
      <c r="K454" s="37">
        <v>0</v>
      </c>
      <c r="L454" s="37">
        <v>4</v>
      </c>
      <c r="M454" s="40">
        <v>114.2</v>
      </c>
      <c r="N454" s="40">
        <v>0</v>
      </c>
      <c r="O454" s="41">
        <v>114.2</v>
      </c>
      <c r="P454" s="42">
        <f>M454*34600</f>
        <v>3951320</v>
      </c>
      <c r="Q454" s="42">
        <v>1350105.86</v>
      </c>
      <c r="R454" s="42">
        <v>2292161.65</v>
      </c>
      <c r="S454" s="42">
        <v>309052.49</v>
      </c>
      <c r="T454" s="43">
        <v>0</v>
      </c>
      <c r="V454" s="44"/>
      <c r="W454" s="44"/>
    </row>
    <row r="455" spans="1:23" ht="15">
      <c r="A455" s="67">
        <v>171</v>
      </c>
      <c r="B455" s="47" t="s">
        <v>655</v>
      </c>
      <c r="C455" s="39" t="s">
        <v>656</v>
      </c>
      <c r="D455" s="140">
        <v>40707</v>
      </c>
      <c r="E455" s="39" t="s">
        <v>45</v>
      </c>
      <c r="F455" s="39" t="s">
        <v>423</v>
      </c>
      <c r="G455" s="37">
        <v>5</v>
      </c>
      <c r="H455" s="37">
        <v>5</v>
      </c>
      <c r="I455" s="40">
        <v>175.5</v>
      </c>
      <c r="J455" s="141">
        <f>K455+L455</f>
        <v>2</v>
      </c>
      <c r="K455" s="37">
        <v>0</v>
      </c>
      <c r="L455" s="37">
        <v>2</v>
      </c>
      <c r="M455" s="40">
        <v>136</v>
      </c>
      <c r="N455" s="40">
        <v>0</v>
      </c>
      <c r="O455" s="41">
        <v>136</v>
      </c>
      <c r="P455" s="42">
        <f>M455*34600</f>
        <v>4705600</v>
      </c>
      <c r="Q455" s="42">
        <v>1607831.84</v>
      </c>
      <c r="R455" s="42">
        <v>2729719.65</v>
      </c>
      <c r="S455" s="42">
        <v>368048.51</v>
      </c>
      <c r="T455" s="43">
        <v>0</v>
      </c>
      <c r="V455" s="44"/>
      <c r="W455" s="44"/>
    </row>
    <row r="456" spans="1:23" ht="15">
      <c r="A456" s="67">
        <v>172</v>
      </c>
      <c r="B456" s="144" t="s">
        <v>657</v>
      </c>
      <c r="C456" s="39" t="s">
        <v>658</v>
      </c>
      <c r="D456" s="140">
        <v>40707</v>
      </c>
      <c r="E456" s="39" t="s">
        <v>45</v>
      </c>
      <c r="F456" s="39" t="s">
        <v>423</v>
      </c>
      <c r="G456" s="37">
        <v>14</v>
      </c>
      <c r="H456" s="37">
        <v>14</v>
      </c>
      <c r="I456" s="40">
        <v>273.6</v>
      </c>
      <c r="J456" s="141">
        <f>K456+L456</f>
        <v>12</v>
      </c>
      <c r="K456" s="37">
        <v>0</v>
      </c>
      <c r="L456" s="37">
        <v>12</v>
      </c>
      <c r="M456" s="40">
        <v>273.6</v>
      </c>
      <c r="N456" s="40">
        <v>0</v>
      </c>
      <c r="O456" s="41">
        <v>273.6</v>
      </c>
      <c r="P456" s="42">
        <f>M456*34600</f>
        <v>9466560</v>
      </c>
      <c r="Q456" s="42">
        <v>3234579.36</v>
      </c>
      <c r="R456" s="42">
        <v>5491553.65</v>
      </c>
      <c r="S456" s="42">
        <v>740426.99</v>
      </c>
      <c r="T456" s="43">
        <v>0</v>
      </c>
      <c r="V456" s="44"/>
      <c r="W456" s="44"/>
    </row>
    <row r="457" spans="1:23" ht="15">
      <c r="A457" s="67">
        <v>173</v>
      </c>
      <c r="B457" s="47" t="s">
        <v>659</v>
      </c>
      <c r="C457" s="39" t="s">
        <v>660</v>
      </c>
      <c r="D457" s="140">
        <v>40707</v>
      </c>
      <c r="E457" s="39" t="s">
        <v>45</v>
      </c>
      <c r="F457" s="39" t="s">
        <v>423</v>
      </c>
      <c r="G457" s="37">
        <v>34</v>
      </c>
      <c r="H457" s="37">
        <v>34</v>
      </c>
      <c r="I457" s="40">
        <v>552</v>
      </c>
      <c r="J457" s="141">
        <f>K457+L457</f>
        <v>28</v>
      </c>
      <c r="K457" s="37">
        <v>0</v>
      </c>
      <c r="L457" s="37">
        <v>28</v>
      </c>
      <c r="M457" s="40">
        <v>505</v>
      </c>
      <c r="N457" s="40">
        <v>0</v>
      </c>
      <c r="O457" s="41">
        <v>505</v>
      </c>
      <c r="P457" s="42">
        <f>M457*34600</f>
        <v>17473000</v>
      </c>
      <c r="Q457" s="42">
        <v>5970257.95</v>
      </c>
      <c r="R457" s="42">
        <v>10136091.36</v>
      </c>
      <c r="S457" s="42">
        <v>1366650.69</v>
      </c>
      <c r="T457" s="43">
        <v>0</v>
      </c>
      <c r="V457" s="44"/>
      <c r="W457" s="44"/>
    </row>
    <row r="458" spans="1:23" ht="15">
      <c r="A458" s="67">
        <v>174</v>
      </c>
      <c r="B458" s="47" t="s">
        <v>661</v>
      </c>
      <c r="C458" s="39" t="s">
        <v>662</v>
      </c>
      <c r="D458" s="50">
        <v>40709</v>
      </c>
      <c r="E458" s="39" t="s">
        <v>45</v>
      </c>
      <c r="F458" s="39" t="s">
        <v>423</v>
      </c>
      <c r="G458" s="37">
        <v>2</v>
      </c>
      <c r="H458" s="37">
        <v>2</v>
      </c>
      <c r="I458" s="40">
        <v>148</v>
      </c>
      <c r="J458" s="141">
        <f>K458+L458</f>
        <v>1</v>
      </c>
      <c r="K458" s="37">
        <v>0</v>
      </c>
      <c r="L458" s="37">
        <v>1</v>
      </c>
      <c r="M458" s="40">
        <v>36.7</v>
      </c>
      <c r="N458" s="40">
        <v>0</v>
      </c>
      <c r="O458" s="41">
        <v>36.7</v>
      </c>
      <c r="P458" s="42">
        <f>M458*34600</f>
        <v>1269820</v>
      </c>
      <c r="Q458" s="42">
        <v>433878.15</v>
      </c>
      <c r="R458" s="42">
        <v>736622.88</v>
      </c>
      <c r="S458" s="42">
        <v>99318.97</v>
      </c>
      <c r="T458" s="43">
        <v>0</v>
      </c>
      <c r="V458" s="44"/>
      <c r="W458" s="44"/>
    </row>
    <row r="459" spans="1:23" ht="15">
      <c r="A459" s="67">
        <v>175</v>
      </c>
      <c r="B459" s="47" t="s">
        <v>663</v>
      </c>
      <c r="C459" s="39" t="s">
        <v>664</v>
      </c>
      <c r="D459" s="50">
        <v>40709</v>
      </c>
      <c r="E459" s="39" t="s">
        <v>45</v>
      </c>
      <c r="F459" s="39" t="s">
        <v>423</v>
      </c>
      <c r="G459" s="37">
        <v>2</v>
      </c>
      <c r="H459" s="37">
        <v>2</v>
      </c>
      <c r="I459" s="40">
        <v>149</v>
      </c>
      <c r="J459" s="37">
        <f>K459+L459</f>
        <v>2</v>
      </c>
      <c r="K459" s="37">
        <v>0</v>
      </c>
      <c r="L459" s="37">
        <v>2</v>
      </c>
      <c r="M459" s="40">
        <v>75</v>
      </c>
      <c r="N459" s="40">
        <v>0</v>
      </c>
      <c r="O459" s="41">
        <v>75</v>
      </c>
      <c r="P459" s="42">
        <f>M459*34600</f>
        <v>2595000</v>
      </c>
      <c r="Q459" s="42">
        <v>886671.97</v>
      </c>
      <c r="R459" s="42">
        <v>1505360.1</v>
      </c>
      <c r="S459" s="42">
        <v>202967.93</v>
      </c>
      <c r="T459" s="43">
        <v>0</v>
      </c>
      <c r="V459" s="44"/>
      <c r="W459" s="44"/>
    </row>
    <row r="460" spans="1:23" ht="15">
      <c r="A460" s="67">
        <v>176</v>
      </c>
      <c r="B460" s="47" t="s">
        <v>665</v>
      </c>
      <c r="C460" s="39" t="s">
        <v>666</v>
      </c>
      <c r="D460" s="50">
        <v>40709</v>
      </c>
      <c r="E460" s="39" t="s">
        <v>45</v>
      </c>
      <c r="F460" s="39" t="s">
        <v>423</v>
      </c>
      <c r="G460" s="37">
        <v>3</v>
      </c>
      <c r="H460" s="37">
        <v>3</v>
      </c>
      <c r="I460" s="40">
        <v>159.3</v>
      </c>
      <c r="J460" s="141">
        <f>K460+L460</f>
        <v>3</v>
      </c>
      <c r="K460" s="37">
        <v>1</v>
      </c>
      <c r="L460" s="37">
        <v>2</v>
      </c>
      <c r="M460" s="40">
        <v>119.3</v>
      </c>
      <c r="N460" s="40">
        <v>39.1</v>
      </c>
      <c r="O460" s="41">
        <v>80.2</v>
      </c>
      <c r="P460" s="42">
        <f>M460*34600</f>
        <v>4127780</v>
      </c>
      <c r="Q460" s="42">
        <v>1410399.55</v>
      </c>
      <c r="R460" s="42">
        <v>2394526.14</v>
      </c>
      <c r="S460" s="42">
        <v>322854.31</v>
      </c>
      <c r="T460" s="43">
        <v>0</v>
      </c>
      <c r="V460" s="44"/>
      <c r="W460" s="44"/>
    </row>
    <row r="461" spans="1:23" ht="15">
      <c r="A461" s="67">
        <v>177</v>
      </c>
      <c r="B461" s="47" t="s">
        <v>667</v>
      </c>
      <c r="C461" s="39" t="s">
        <v>668</v>
      </c>
      <c r="D461" s="50">
        <v>40709</v>
      </c>
      <c r="E461" s="39" t="s">
        <v>45</v>
      </c>
      <c r="F461" s="39" t="s">
        <v>423</v>
      </c>
      <c r="G461" s="37">
        <v>3</v>
      </c>
      <c r="H461" s="37">
        <v>3</v>
      </c>
      <c r="I461" s="40">
        <v>110.1</v>
      </c>
      <c r="J461" s="141">
        <f>K461+L461</f>
        <v>2</v>
      </c>
      <c r="K461" s="37">
        <v>0</v>
      </c>
      <c r="L461" s="37">
        <v>2</v>
      </c>
      <c r="M461" s="40">
        <v>82.7</v>
      </c>
      <c r="N461" s="40">
        <v>0</v>
      </c>
      <c r="O461" s="41">
        <v>82.7</v>
      </c>
      <c r="P461" s="42">
        <f>M461*34600</f>
        <v>2861420</v>
      </c>
      <c r="Q461" s="42">
        <v>977703.63</v>
      </c>
      <c r="R461" s="42">
        <v>1659910.41</v>
      </c>
      <c r="S461" s="42">
        <v>223805.96</v>
      </c>
      <c r="T461" s="43">
        <v>0</v>
      </c>
      <c r="V461" s="44"/>
      <c r="W461" s="44"/>
    </row>
    <row r="462" spans="1:23" ht="15">
      <c r="A462" s="67">
        <v>178</v>
      </c>
      <c r="B462" s="47" t="s">
        <v>669</v>
      </c>
      <c r="C462" s="39" t="s">
        <v>656</v>
      </c>
      <c r="D462" s="50">
        <v>40709</v>
      </c>
      <c r="E462" s="39" t="s">
        <v>45</v>
      </c>
      <c r="F462" s="39" t="s">
        <v>423</v>
      </c>
      <c r="G462" s="37">
        <v>5</v>
      </c>
      <c r="H462" s="37">
        <v>5</v>
      </c>
      <c r="I462" s="40">
        <v>103.7</v>
      </c>
      <c r="J462" s="141">
        <f>K462+L462</f>
        <v>2</v>
      </c>
      <c r="K462" s="37">
        <v>0</v>
      </c>
      <c r="L462" s="37">
        <v>2</v>
      </c>
      <c r="M462" s="40">
        <v>103.7</v>
      </c>
      <c r="N462" s="40">
        <v>0</v>
      </c>
      <c r="O462" s="41">
        <v>103.7</v>
      </c>
      <c r="P462" s="42">
        <f>M462*34600</f>
        <v>3588020</v>
      </c>
      <c r="Q462" s="42">
        <v>1225971.78</v>
      </c>
      <c r="R462" s="42">
        <v>2081411.23</v>
      </c>
      <c r="S462" s="42">
        <v>280636.99</v>
      </c>
      <c r="T462" s="43">
        <v>0</v>
      </c>
      <c r="V462" s="44"/>
      <c r="W462" s="44"/>
    </row>
    <row r="463" spans="1:23" s="29" customFormat="1" ht="17.25" customHeight="1">
      <c r="A463" s="62" t="s">
        <v>378</v>
      </c>
      <c r="B463" s="62"/>
      <c r="C463" s="31" t="s">
        <v>38</v>
      </c>
      <c r="D463" s="31" t="s">
        <v>38</v>
      </c>
      <c r="E463" s="31" t="s">
        <v>38</v>
      </c>
      <c r="F463" s="31" t="s">
        <v>38</v>
      </c>
      <c r="G463" s="26">
        <f>SUM(G464:G488)</f>
        <v>232</v>
      </c>
      <c r="H463" s="26">
        <f>SUM(H464:H488)</f>
        <v>232</v>
      </c>
      <c r="I463" s="27">
        <f>SUM(I464:I488)</f>
        <v>4139.2</v>
      </c>
      <c r="J463" s="26">
        <f>SUM(J464:J488)</f>
        <v>86</v>
      </c>
      <c r="K463" s="26">
        <f>SUM(K464:K488)</f>
        <v>11</v>
      </c>
      <c r="L463" s="26">
        <f>SUM(L464:L488)</f>
        <v>75</v>
      </c>
      <c r="M463" s="27">
        <f>SUM(M464:M488)</f>
        <v>3168.8299999999995</v>
      </c>
      <c r="N463" s="27">
        <f>SUM(N464:N488)</f>
        <v>488.79999999999995</v>
      </c>
      <c r="O463" s="27">
        <f>SUM(O464:O488)</f>
        <v>2680.0299999999997</v>
      </c>
      <c r="P463" s="33">
        <f>SUM(P464:P488)</f>
        <v>109641518</v>
      </c>
      <c r="Q463" s="33">
        <f>SUM(Q464:Q488)</f>
        <v>37462836.63000001</v>
      </c>
      <c r="R463" s="33">
        <f>SUM(R464:R488)</f>
        <v>63603070.04</v>
      </c>
      <c r="S463" s="33">
        <f>SUM(S464:S488)</f>
        <v>8575611.33</v>
      </c>
      <c r="T463" s="28">
        <v>0</v>
      </c>
      <c r="V463" s="36"/>
      <c r="W463" s="36"/>
    </row>
    <row r="464" spans="1:23" ht="15">
      <c r="A464" s="145">
        <v>179</v>
      </c>
      <c r="B464" s="47" t="s">
        <v>670</v>
      </c>
      <c r="C464" s="53" t="s">
        <v>93</v>
      </c>
      <c r="D464" s="146">
        <v>38999</v>
      </c>
      <c r="E464" s="39" t="s">
        <v>45</v>
      </c>
      <c r="F464" s="39" t="s">
        <v>423</v>
      </c>
      <c r="G464" s="133">
        <v>9</v>
      </c>
      <c r="H464" s="133">
        <v>9</v>
      </c>
      <c r="I464" s="147">
        <v>213.8</v>
      </c>
      <c r="J464" s="53">
        <v>4</v>
      </c>
      <c r="K464" s="53">
        <v>2</v>
      </c>
      <c r="L464" s="133">
        <f>J464-K464</f>
        <v>2</v>
      </c>
      <c r="M464" s="40">
        <v>213.8</v>
      </c>
      <c r="N464" s="147">
        <v>107.4</v>
      </c>
      <c r="O464" s="147">
        <f>M464-N464</f>
        <v>106.4</v>
      </c>
      <c r="P464" s="42">
        <f>M464*34600</f>
        <v>7397480</v>
      </c>
      <c r="Q464" s="42">
        <v>2527606.24</v>
      </c>
      <c r="R464" s="42">
        <v>4291279.86</v>
      </c>
      <c r="S464" s="42">
        <v>578593.9</v>
      </c>
      <c r="T464" s="43">
        <v>0</v>
      </c>
      <c r="V464" s="44"/>
      <c r="W464" s="44"/>
    </row>
    <row r="465" spans="1:23" ht="15">
      <c r="A465" s="145">
        <v>180</v>
      </c>
      <c r="B465" s="47" t="s">
        <v>671</v>
      </c>
      <c r="C465" s="148"/>
      <c r="D465" s="149">
        <v>40695</v>
      </c>
      <c r="E465" s="39" t="s">
        <v>45</v>
      </c>
      <c r="F465" s="39" t="s">
        <v>423</v>
      </c>
      <c r="G465" s="133">
        <v>1</v>
      </c>
      <c r="H465" s="133">
        <v>1</v>
      </c>
      <c r="I465" s="147">
        <v>204.8</v>
      </c>
      <c r="J465" s="53">
        <v>1</v>
      </c>
      <c r="K465" s="53">
        <v>0</v>
      </c>
      <c r="L465" s="133">
        <f>J465-K465</f>
        <v>1</v>
      </c>
      <c r="M465" s="150">
        <v>56</v>
      </c>
      <c r="N465" s="147">
        <v>0</v>
      </c>
      <c r="O465" s="147">
        <f>M465-N465</f>
        <v>56</v>
      </c>
      <c r="P465" s="42">
        <f>M465*34600</f>
        <v>1937600</v>
      </c>
      <c r="Q465" s="42">
        <v>662048.41</v>
      </c>
      <c r="R465" s="42">
        <v>1124002.21</v>
      </c>
      <c r="S465" s="42">
        <v>151549.38</v>
      </c>
      <c r="T465" s="43">
        <v>0</v>
      </c>
      <c r="V465" s="44"/>
      <c r="W465" s="44"/>
    </row>
    <row r="466" spans="1:23" ht="15">
      <c r="A466" s="145">
        <v>181</v>
      </c>
      <c r="B466" s="61" t="s">
        <v>672</v>
      </c>
      <c r="C466" s="53" t="s">
        <v>93</v>
      </c>
      <c r="D466" s="133" t="s">
        <v>673</v>
      </c>
      <c r="E466" s="39" t="s">
        <v>45</v>
      </c>
      <c r="F466" s="39" t="s">
        <v>423</v>
      </c>
      <c r="G466" s="133">
        <v>2</v>
      </c>
      <c r="H466" s="133">
        <v>2</v>
      </c>
      <c r="I466" s="147">
        <v>126.4</v>
      </c>
      <c r="J466" s="53">
        <v>2</v>
      </c>
      <c r="K466" s="53" t="s">
        <v>674</v>
      </c>
      <c r="L466" s="53">
        <v>2</v>
      </c>
      <c r="M466" s="150">
        <v>63.2</v>
      </c>
      <c r="N466" s="147">
        <v>0</v>
      </c>
      <c r="O466" s="147">
        <v>63.2</v>
      </c>
      <c r="P466" s="42">
        <f>M466*34600</f>
        <v>2186720</v>
      </c>
      <c r="Q466" s="42">
        <v>747168.92</v>
      </c>
      <c r="R466" s="42">
        <v>1268516.78</v>
      </c>
      <c r="S466" s="42">
        <v>171034.3</v>
      </c>
      <c r="T466" s="43">
        <v>0</v>
      </c>
      <c r="V466" s="44"/>
      <c r="W466" s="44"/>
    </row>
    <row r="467" spans="1:23" ht="15">
      <c r="A467" s="145">
        <v>182</v>
      </c>
      <c r="B467" s="61" t="s">
        <v>675</v>
      </c>
      <c r="C467" s="53" t="s">
        <v>93</v>
      </c>
      <c r="D467" s="133" t="s">
        <v>676</v>
      </c>
      <c r="E467" s="39" t="s">
        <v>45</v>
      </c>
      <c r="F467" s="39" t="s">
        <v>423</v>
      </c>
      <c r="G467" s="133">
        <v>22</v>
      </c>
      <c r="H467" s="133">
        <v>22</v>
      </c>
      <c r="I467" s="147">
        <v>328.9</v>
      </c>
      <c r="J467" s="53">
        <v>10</v>
      </c>
      <c r="K467" s="53" t="s">
        <v>674</v>
      </c>
      <c r="L467" s="53">
        <v>10</v>
      </c>
      <c r="M467" s="150">
        <v>328.9</v>
      </c>
      <c r="N467" s="147">
        <v>0</v>
      </c>
      <c r="O467" s="147">
        <v>328.9</v>
      </c>
      <c r="P467" s="42">
        <f>M467*34600</f>
        <v>11379940</v>
      </c>
      <c r="Q467" s="42">
        <v>3888352.16</v>
      </c>
      <c r="R467" s="42">
        <v>6601505.84</v>
      </c>
      <c r="S467" s="42">
        <v>890082</v>
      </c>
      <c r="T467" s="43">
        <v>0</v>
      </c>
      <c r="V467" s="44"/>
      <c r="W467" s="44"/>
    </row>
    <row r="468" spans="1:23" ht="15">
      <c r="A468" s="145">
        <v>183</v>
      </c>
      <c r="B468" s="61" t="s">
        <v>677</v>
      </c>
      <c r="C468" s="53" t="s">
        <v>93</v>
      </c>
      <c r="D468" s="133" t="s">
        <v>676</v>
      </c>
      <c r="E468" s="39" t="s">
        <v>45</v>
      </c>
      <c r="F468" s="39" t="s">
        <v>423</v>
      </c>
      <c r="G468" s="133">
        <v>13</v>
      </c>
      <c r="H468" s="133">
        <v>13</v>
      </c>
      <c r="I468" s="147">
        <v>188.5</v>
      </c>
      <c r="J468" s="53">
        <v>6</v>
      </c>
      <c r="K468" s="53">
        <v>1</v>
      </c>
      <c r="L468" s="53">
        <v>5</v>
      </c>
      <c r="M468" s="150">
        <v>188.5</v>
      </c>
      <c r="N468" s="147">
        <v>30</v>
      </c>
      <c r="O468" s="56">
        <v>158.5</v>
      </c>
      <c r="P468" s="42">
        <f>M468*34600</f>
        <v>6522100</v>
      </c>
      <c r="Q468" s="42">
        <v>2228502.22</v>
      </c>
      <c r="R468" s="42">
        <v>3783471.72</v>
      </c>
      <c r="S468" s="42">
        <v>510126.06</v>
      </c>
      <c r="T468" s="43">
        <v>0</v>
      </c>
      <c r="V468" s="44"/>
      <c r="W468" s="44"/>
    </row>
    <row r="469" spans="1:23" ht="15">
      <c r="A469" s="145">
        <v>184</v>
      </c>
      <c r="B469" s="61" t="s">
        <v>678</v>
      </c>
      <c r="C469" s="53" t="s">
        <v>93</v>
      </c>
      <c r="D469" s="146">
        <v>39001</v>
      </c>
      <c r="E469" s="39" t="s">
        <v>45</v>
      </c>
      <c r="F469" s="39" t="s">
        <v>423</v>
      </c>
      <c r="G469" s="133">
        <v>1</v>
      </c>
      <c r="H469" s="133">
        <v>1</v>
      </c>
      <c r="I469" s="147">
        <v>246.4</v>
      </c>
      <c r="J469" s="53">
        <v>1</v>
      </c>
      <c r="K469" s="53" t="s">
        <v>674</v>
      </c>
      <c r="L469" s="53">
        <v>1</v>
      </c>
      <c r="M469" s="150">
        <v>30.5</v>
      </c>
      <c r="N469" s="147">
        <v>0</v>
      </c>
      <c r="O469" s="147">
        <v>30.5</v>
      </c>
      <c r="P469" s="42">
        <f>M469*34600</f>
        <v>1055300</v>
      </c>
      <c r="Q469" s="42">
        <v>360579.94</v>
      </c>
      <c r="R469" s="42">
        <v>612179.77</v>
      </c>
      <c r="S469" s="42">
        <v>82540.29</v>
      </c>
      <c r="T469" s="43">
        <v>0</v>
      </c>
      <c r="V469" s="44"/>
      <c r="W469" s="44"/>
    </row>
    <row r="470" spans="1:23" ht="15">
      <c r="A470" s="145">
        <v>185</v>
      </c>
      <c r="B470" s="61" t="s">
        <v>679</v>
      </c>
      <c r="C470" s="53" t="s">
        <v>93</v>
      </c>
      <c r="D470" s="146">
        <v>39001</v>
      </c>
      <c r="E470" s="39" t="s">
        <v>45</v>
      </c>
      <c r="F470" s="39" t="s">
        <v>423</v>
      </c>
      <c r="G470" s="133">
        <v>1</v>
      </c>
      <c r="H470" s="133">
        <v>1</v>
      </c>
      <c r="I470" s="147">
        <v>246.4</v>
      </c>
      <c r="J470" s="53">
        <v>1</v>
      </c>
      <c r="K470" s="53" t="s">
        <v>674</v>
      </c>
      <c r="L470" s="53">
        <v>1</v>
      </c>
      <c r="M470" s="150">
        <v>30.5</v>
      </c>
      <c r="N470" s="147">
        <v>0</v>
      </c>
      <c r="O470" s="147">
        <v>30.5</v>
      </c>
      <c r="P470" s="42">
        <f>M470*34600</f>
        <v>1055300</v>
      </c>
      <c r="Q470" s="42">
        <v>360579.94</v>
      </c>
      <c r="R470" s="42">
        <v>612179.77</v>
      </c>
      <c r="S470" s="42">
        <v>82540.29</v>
      </c>
      <c r="T470" s="43">
        <v>0</v>
      </c>
      <c r="V470" s="44"/>
      <c r="W470" s="44"/>
    </row>
    <row r="471" spans="1:23" ht="15">
      <c r="A471" s="145">
        <v>186</v>
      </c>
      <c r="B471" s="61" t="s">
        <v>680</v>
      </c>
      <c r="C471" s="53" t="s">
        <v>93</v>
      </c>
      <c r="D471" s="133" t="s">
        <v>676</v>
      </c>
      <c r="E471" s="39" t="s">
        <v>45</v>
      </c>
      <c r="F471" s="39" t="s">
        <v>423</v>
      </c>
      <c r="G471" s="133">
        <v>18</v>
      </c>
      <c r="H471" s="133">
        <v>18</v>
      </c>
      <c r="I471" s="147">
        <v>203</v>
      </c>
      <c r="J471" s="133">
        <v>3</v>
      </c>
      <c r="K471" s="133" t="s">
        <v>674</v>
      </c>
      <c r="L471" s="133">
        <v>3</v>
      </c>
      <c r="M471" s="150">
        <v>203</v>
      </c>
      <c r="N471" s="147">
        <v>0</v>
      </c>
      <c r="O471" s="147">
        <v>203</v>
      </c>
      <c r="P471" s="42">
        <f>M471*34600</f>
        <v>7023800</v>
      </c>
      <c r="Q471" s="42">
        <v>2399925.47</v>
      </c>
      <c r="R471" s="42">
        <v>4074508.01</v>
      </c>
      <c r="S471" s="42">
        <v>549366.52</v>
      </c>
      <c r="T471" s="43">
        <v>0</v>
      </c>
      <c r="V471" s="44"/>
      <c r="W471" s="44"/>
    </row>
    <row r="472" spans="1:23" ht="15">
      <c r="A472" s="145">
        <v>187</v>
      </c>
      <c r="B472" s="61" t="s">
        <v>681</v>
      </c>
      <c r="C472" s="53" t="s">
        <v>93</v>
      </c>
      <c r="D472" s="133" t="s">
        <v>676</v>
      </c>
      <c r="E472" s="39" t="s">
        <v>45</v>
      </c>
      <c r="F472" s="39" t="s">
        <v>423</v>
      </c>
      <c r="G472" s="133">
        <v>1</v>
      </c>
      <c r="H472" s="133">
        <v>1</v>
      </c>
      <c r="I472" s="147">
        <v>111.4</v>
      </c>
      <c r="J472" s="133">
        <v>1</v>
      </c>
      <c r="K472" s="133" t="s">
        <v>674</v>
      </c>
      <c r="L472" s="133">
        <v>1</v>
      </c>
      <c r="M472" s="150">
        <v>27.8</v>
      </c>
      <c r="N472" s="147">
        <v>0</v>
      </c>
      <c r="O472" s="147">
        <v>27.8</v>
      </c>
      <c r="P472" s="42">
        <f>M472*34600</f>
        <v>961880</v>
      </c>
      <c r="Q472" s="42">
        <v>328659.74</v>
      </c>
      <c r="R472" s="42">
        <v>557986.81</v>
      </c>
      <c r="S472" s="42">
        <v>75233.45</v>
      </c>
      <c r="T472" s="43">
        <v>0</v>
      </c>
      <c r="V472" s="44"/>
      <c r="W472" s="44"/>
    </row>
    <row r="473" spans="1:23" ht="15">
      <c r="A473" s="145">
        <v>188</v>
      </c>
      <c r="B473" s="61" t="s">
        <v>682</v>
      </c>
      <c r="C473" s="53" t="s">
        <v>93</v>
      </c>
      <c r="D473" s="133" t="s">
        <v>676</v>
      </c>
      <c r="E473" s="39" t="s">
        <v>45</v>
      </c>
      <c r="F473" s="39" t="s">
        <v>423</v>
      </c>
      <c r="G473" s="133">
        <v>27</v>
      </c>
      <c r="H473" s="133">
        <v>27</v>
      </c>
      <c r="I473" s="147">
        <v>199.8</v>
      </c>
      <c r="J473" s="133">
        <v>5</v>
      </c>
      <c r="K473" s="133" t="s">
        <v>674</v>
      </c>
      <c r="L473" s="133">
        <v>5</v>
      </c>
      <c r="M473" s="150">
        <v>122.43</v>
      </c>
      <c r="N473" s="147">
        <v>0</v>
      </c>
      <c r="O473" s="147">
        <v>122.43</v>
      </c>
      <c r="P473" s="42">
        <f>M473*34600</f>
        <v>4236078</v>
      </c>
      <c r="Q473" s="42">
        <v>1447403.33</v>
      </c>
      <c r="R473" s="42">
        <v>2457349.83</v>
      </c>
      <c r="S473" s="42">
        <v>331324.84</v>
      </c>
      <c r="T473" s="43">
        <v>0</v>
      </c>
      <c r="V473" s="44"/>
      <c r="W473" s="44"/>
    </row>
    <row r="474" spans="1:23" ht="15">
      <c r="A474" s="145">
        <v>189</v>
      </c>
      <c r="B474" s="61" t="s">
        <v>683</v>
      </c>
      <c r="C474" s="53" t="s">
        <v>93</v>
      </c>
      <c r="D474" s="133" t="s">
        <v>676</v>
      </c>
      <c r="E474" s="39" t="s">
        <v>45</v>
      </c>
      <c r="F474" s="39" t="s">
        <v>423</v>
      </c>
      <c r="G474" s="133">
        <v>18</v>
      </c>
      <c r="H474" s="133">
        <v>18</v>
      </c>
      <c r="I474" s="147">
        <v>200.6</v>
      </c>
      <c r="J474" s="133">
        <v>6</v>
      </c>
      <c r="K474" s="133" t="s">
        <v>674</v>
      </c>
      <c r="L474" s="133">
        <v>6</v>
      </c>
      <c r="M474" s="150">
        <v>200.6</v>
      </c>
      <c r="N474" s="147">
        <v>0</v>
      </c>
      <c r="O474" s="147">
        <v>200.6</v>
      </c>
      <c r="P474" s="42">
        <f>M474*34600</f>
        <v>6940760</v>
      </c>
      <c r="Q474" s="42">
        <v>2371551.97</v>
      </c>
      <c r="R474" s="42">
        <v>4026336.49</v>
      </c>
      <c r="S474" s="42">
        <v>542871.54</v>
      </c>
      <c r="T474" s="43">
        <v>0</v>
      </c>
      <c r="V474" s="44"/>
      <c r="W474" s="44"/>
    </row>
    <row r="475" spans="1:23" ht="15">
      <c r="A475" s="145">
        <v>190</v>
      </c>
      <c r="B475" s="47" t="s">
        <v>684</v>
      </c>
      <c r="C475" s="53" t="s">
        <v>93</v>
      </c>
      <c r="D475" s="133" t="s">
        <v>676</v>
      </c>
      <c r="E475" s="39" t="s">
        <v>45</v>
      </c>
      <c r="F475" s="39" t="s">
        <v>423</v>
      </c>
      <c r="G475" s="133">
        <v>1</v>
      </c>
      <c r="H475" s="133">
        <v>1</v>
      </c>
      <c r="I475" s="147">
        <v>50.2</v>
      </c>
      <c r="J475" s="133">
        <v>1</v>
      </c>
      <c r="K475" s="133" t="s">
        <v>674</v>
      </c>
      <c r="L475" s="133">
        <v>1</v>
      </c>
      <c r="M475" s="150">
        <v>30.6</v>
      </c>
      <c r="N475" s="147">
        <v>0</v>
      </c>
      <c r="O475" s="147">
        <v>30.6</v>
      </c>
      <c r="P475" s="42">
        <f>M475*34600</f>
        <v>1058760</v>
      </c>
      <c r="Q475" s="42">
        <v>361762.16</v>
      </c>
      <c r="R475" s="42">
        <v>614186.93</v>
      </c>
      <c r="S475" s="42">
        <v>82810.91</v>
      </c>
      <c r="T475" s="43">
        <v>0</v>
      </c>
      <c r="V475" s="44"/>
      <c r="W475" s="44"/>
    </row>
    <row r="476" spans="1:23" ht="15">
      <c r="A476" s="145">
        <v>191</v>
      </c>
      <c r="B476" s="47" t="s">
        <v>685</v>
      </c>
      <c r="C476" s="53" t="s">
        <v>93</v>
      </c>
      <c r="D476" s="133" t="s">
        <v>676</v>
      </c>
      <c r="E476" s="39" t="s">
        <v>45</v>
      </c>
      <c r="F476" s="39" t="s">
        <v>423</v>
      </c>
      <c r="G476" s="133">
        <v>1</v>
      </c>
      <c r="H476" s="133">
        <v>1</v>
      </c>
      <c r="I476" s="147">
        <v>51.2</v>
      </c>
      <c r="J476" s="133">
        <v>1</v>
      </c>
      <c r="K476" s="133" t="s">
        <v>674</v>
      </c>
      <c r="L476" s="133">
        <v>1</v>
      </c>
      <c r="M476" s="150">
        <v>31.8</v>
      </c>
      <c r="N476" s="147">
        <v>0</v>
      </c>
      <c r="O476" s="147">
        <v>31.8</v>
      </c>
      <c r="P476" s="42">
        <f>M476*34600</f>
        <v>1100280</v>
      </c>
      <c r="Q476" s="42">
        <v>375948.92</v>
      </c>
      <c r="R476" s="42">
        <v>638272.68</v>
      </c>
      <c r="S476" s="42">
        <v>86058.4</v>
      </c>
      <c r="T476" s="43">
        <v>0</v>
      </c>
      <c r="V476" s="44"/>
      <c r="W476" s="44"/>
    </row>
    <row r="477" spans="1:23" ht="15">
      <c r="A477" s="145">
        <v>192</v>
      </c>
      <c r="B477" s="47" t="s">
        <v>686</v>
      </c>
      <c r="C477" s="53" t="s">
        <v>93</v>
      </c>
      <c r="D477" s="133" t="s">
        <v>676</v>
      </c>
      <c r="E477" s="39" t="s">
        <v>45</v>
      </c>
      <c r="F477" s="39" t="s">
        <v>423</v>
      </c>
      <c r="G477" s="133">
        <v>10</v>
      </c>
      <c r="H477" s="133">
        <v>10</v>
      </c>
      <c r="I477" s="147">
        <v>202.7</v>
      </c>
      <c r="J477" s="133">
        <v>6</v>
      </c>
      <c r="K477" s="133">
        <v>2</v>
      </c>
      <c r="L477" s="133">
        <v>4</v>
      </c>
      <c r="M477" s="150">
        <v>175.7</v>
      </c>
      <c r="N477" s="147">
        <v>72.3</v>
      </c>
      <c r="O477" s="56">
        <v>103.4</v>
      </c>
      <c r="P477" s="42">
        <f>M477*34600</f>
        <v>6079220</v>
      </c>
      <c r="Q477" s="42">
        <v>2077176.87</v>
      </c>
      <c r="R477" s="42">
        <v>3526556.94</v>
      </c>
      <c r="S477" s="42">
        <v>475486.19</v>
      </c>
      <c r="T477" s="43">
        <v>0</v>
      </c>
      <c r="V477" s="44"/>
      <c r="W477" s="44"/>
    </row>
    <row r="478" spans="1:23" ht="15">
      <c r="A478" s="145">
        <v>193</v>
      </c>
      <c r="B478" s="47" t="s">
        <v>687</v>
      </c>
      <c r="C478" s="53" t="s">
        <v>93</v>
      </c>
      <c r="D478" s="133" t="s">
        <v>676</v>
      </c>
      <c r="E478" s="39" t="s">
        <v>45</v>
      </c>
      <c r="F478" s="39" t="s">
        <v>423</v>
      </c>
      <c r="G478" s="133">
        <v>5</v>
      </c>
      <c r="H478" s="133">
        <v>5</v>
      </c>
      <c r="I478" s="147">
        <v>86.5</v>
      </c>
      <c r="J478" s="133">
        <v>2</v>
      </c>
      <c r="K478" s="133" t="s">
        <v>674</v>
      </c>
      <c r="L478" s="133">
        <v>2</v>
      </c>
      <c r="M478" s="150">
        <v>86.5</v>
      </c>
      <c r="N478" s="147">
        <v>0</v>
      </c>
      <c r="O478" s="56">
        <f>M478</f>
        <v>86.5</v>
      </c>
      <c r="P478" s="42">
        <f>M478*34600</f>
        <v>2992900</v>
      </c>
      <c r="Q478" s="42">
        <v>1022628.34</v>
      </c>
      <c r="R478" s="42">
        <v>1736181.98</v>
      </c>
      <c r="S478" s="42">
        <v>234089.68</v>
      </c>
      <c r="T478" s="43">
        <v>0</v>
      </c>
      <c r="V478" s="44"/>
      <c r="W478" s="44"/>
    </row>
    <row r="479" spans="1:23" ht="15">
      <c r="A479" s="145">
        <v>194</v>
      </c>
      <c r="B479" s="47" t="s">
        <v>688</v>
      </c>
      <c r="C479" s="53" t="s">
        <v>93</v>
      </c>
      <c r="D479" s="133" t="s">
        <v>676</v>
      </c>
      <c r="E479" s="39" t="s">
        <v>45</v>
      </c>
      <c r="F479" s="39" t="s">
        <v>423</v>
      </c>
      <c r="G479" s="133">
        <v>23</v>
      </c>
      <c r="H479" s="133">
        <v>23</v>
      </c>
      <c r="I479" s="147">
        <v>312.2</v>
      </c>
      <c r="J479" s="133">
        <v>5</v>
      </c>
      <c r="K479" s="133">
        <v>2</v>
      </c>
      <c r="L479" s="133">
        <v>3</v>
      </c>
      <c r="M479" s="150">
        <v>312.2</v>
      </c>
      <c r="N479" s="147">
        <v>118.3</v>
      </c>
      <c r="O479" s="56">
        <v>193.9</v>
      </c>
      <c r="P479" s="42">
        <f>M479*34600</f>
        <v>10802120</v>
      </c>
      <c r="Q479" s="42">
        <v>3690919.87</v>
      </c>
      <c r="R479" s="42">
        <v>6266312.32</v>
      </c>
      <c r="S479" s="42">
        <v>844887.81</v>
      </c>
      <c r="T479" s="43">
        <v>0</v>
      </c>
      <c r="V479" s="44"/>
      <c r="W479" s="44"/>
    </row>
    <row r="480" spans="1:23" ht="15">
      <c r="A480" s="145">
        <v>195</v>
      </c>
      <c r="B480" s="47" t="s">
        <v>689</v>
      </c>
      <c r="C480" s="53" t="s">
        <v>93</v>
      </c>
      <c r="D480" s="133" t="s">
        <v>676</v>
      </c>
      <c r="E480" s="39" t="s">
        <v>45</v>
      </c>
      <c r="F480" s="39" t="s">
        <v>423</v>
      </c>
      <c r="G480" s="133">
        <v>16</v>
      </c>
      <c r="H480" s="133">
        <v>16</v>
      </c>
      <c r="I480" s="147">
        <v>308.3</v>
      </c>
      <c r="J480" s="133">
        <v>5</v>
      </c>
      <c r="K480" s="133">
        <v>1</v>
      </c>
      <c r="L480" s="133">
        <v>4</v>
      </c>
      <c r="M480" s="150">
        <v>308.3</v>
      </c>
      <c r="N480" s="147">
        <v>37.7</v>
      </c>
      <c r="O480" s="56">
        <v>270.6</v>
      </c>
      <c r="P480" s="42">
        <f>M480*34600</f>
        <v>10667180</v>
      </c>
      <c r="Q480" s="42">
        <v>3644812.92</v>
      </c>
      <c r="R480" s="42">
        <v>6188033.59</v>
      </c>
      <c r="S480" s="42">
        <v>834333.49</v>
      </c>
      <c r="T480" s="43">
        <v>0</v>
      </c>
      <c r="V480" s="44"/>
      <c r="W480" s="44"/>
    </row>
    <row r="481" spans="1:23" ht="15">
      <c r="A481" s="145">
        <v>196</v>
      </c>
      <c r="B481" s="47" t="s">
        <v>690</v>
      </c>
      <c r="C481" s="53" t="s">
        <v>93</v>
      </c>
      <c r="D481" s="146">
        <v>39002</v>
      </c>
      <c r="E481" s="39" t="s">
        <v>45</v>
      </c>
      <c r="F481" s="39" t="s">
        <v>423</v>
      </c>
      <c r="G481" s="133">
        <v>29</v>
      </c>
      <c r="H481" s="133">
        <v>29</v>
      </c>
      <c r="I481" s="147">
        <v>264</v>
      </c>
      <c r="J481" s="133">
        <v>12</v>
      </c>
      <c r="K481" s="133">
        <v>0</v>
      </c>
      <c r="L481" s="133">
        <v>12</v>
      </c>
      <c r="M481" s="150">
        <v>264</v>
      </c>
      <c r="N481" s="147">
        <v>0</v>
      </c>
      <c r="O481" s="56">
        <f>M481</f>
        <v>264</v>
      </c>
      <c r="P481" s="42">
        <f>M481*34600</f>
        <v>9134400</v>
      </c>
      <c r="Q481" s="42">
        <v>3121085.34</v>
      </c>
      <c r="R481" s="42">
        <v>5298867.56</v>
      </c>
      <c r="S481" s="42">
        <v>714447.1</v>
      </c>
      <c r="T481" s="43">
        <v>0</v>
      </c>
      <c r="V481" s="44"/>
      <c r="W481" s="44"/>
    </row>
    <row r="482" spans="1:23" ht="15">
      <c r="A482" s="145">
        <v>197</v>
      </c>
      <c r="B482" s="61" t="s">
        <v>691</v>
      </c>
      <c r="C482" s="53" t="s">
        <v>93</v>
      </c>
      <c r="D482" s="133" t="s">
        <v>692</v>
      </c>
      <c r="E482" s="39" t="s">
        <v>45</v>
      </c>
      <c r="F482" s="39" t="s">
        <v>423</v>
      </c>
      <c r="G482" s="133">
        <v>8</v>
      </c>
      <c r="H482" s="133">
        <v>8</v>
      </c>
      <c r="I482" s="147">
        <v>81.7</v>
      </c>
      <c r="J482" s="53">
        <v>2</v>
      </c>
      <c r="K482" s="53" t="s">
        <v>674</v>
      </c>
      <c r="L482" s="53">
        <v>2</v>
      </c>
      <c r="M482" s="150">
        <v>81.7</v>
      </c>
      <c r="N482" s="147">
        <v>0</v>
      </c>
      <c r="O482" s="147">
        <v>81.7</v>
      </c>
      <c r="P482" s="42">
        <f>M482*34600</f>
        <v>2826820</v>
      </c>
      <c r="Q482" s="42">
        <v>965881.34</v>
      </c>
      <c r="R482" s="42">
        <v>1639838.94</v>
      </c>
      <c r="S482" s="42">
        <v>221099.72</v>
      </c>
      <c r="T482" s="43">
        <v>0</v>
      </c>
      <c r="V482" s="44"/>
      <c r="W482" s="44"/>
    </row>
    <row r="483" spans="1:23" ht="15">
      <c r="A483" s="145">
        <v>198</v>
      </c>
      <c r="B483" s="61" t="s">
        <v>693</v>
      </c>
      <c r="C483" s="53" t="s">
        <v>93</v>
      </c>
      <c r="D483" s="133" t="s">
        <v>694</v>
      </c>
      <c r="E483" s="39" t="s">
        <v>45</v>
      </c>
      <c r="F483" s="39" t="s">
        <v>423</v>
      </c>
      <c r="G483" s="133">
        <v>5</v>
      </c>
      <c r="H483" s="133">
        <v>5</v>
      </c>
      <c r="I483" s="147">
        <v>83.6</v>
      </c>
      <c r="J483" s="53">
        <v>2</v>
      </c>
      <c r="K483" s="53" t="s">
        <v>674</v>
      </c>
      <c r="L483" s="53">
        <v>2</v>
      </c>
      <c r="M483" s="150">
        <v>83.6</v>
      </c>
      <c r="N483" s="147">
        <v>0</v>
      </c>
      <c r="O483" s="147">
        <v>83.6</v>
      </c>
      <c r="P483" s="42">
        <f>M483*34600</f>
        <v>2892560</v>
      </c>
      <c r="Q483" s="42">
        <v>988343.69</v>
      </c>
      <c r="R483" s="42">
        <v>1677974.73</v>
      </c>
      <c r="S483" s="42">
        <v>226241.58</v>
      </c>
      <c r="T483" s="43">
        <v>0</v>
      </c>
      <c r="V483" s="44"/>
      <c r="W483" s="44"/>
    </row>
    <row r="484" spans="1:23" ht="15">
      <c r="A484" s="145">
        <v>199</v>
      </c>
      <c r="B484" s="61" t="s">
        <v>695</v>
      </c>
      <c r="C484" s="53" t="s">
        <v>93</v>
      </c>
      <c r="D484" s="133" t="s">
        <v>694</v>
      </c>
      <c r="E484" s="39" t="s">
        <v>45</v>
      </c>
      <c r="F484" s="39" t="s">
        <v>423</v>
      </c>
      <c r="G484" s="133">
        <v>3</v>
      </c>
      <c r="H484" s="133">
        <v>3</v>
      </c>
      <c r="I484" s="147">
        <v>78.4</v>
      </c>
      <c r="J484" s="53">
        <v>1</v>
      </c>
      <c r="K484" s="53" t="s">
        <v>674</v>
      </c>
      <c r="L484" s="53">
        <v>1</v>
      </c>
      <c r="M484" s="150">
        <v>39.2</v>
      </c>
      <c r="N484" s="147">
        <v>0</v>
      </c>
      <c r="O484" s="147">
        <v>39.2</v>
      </c>
      <c r="P484" s="42">
        <f>M484*34600</f>
        <v>1356320</v>
      </c>
      <c r="Q484" s="42">
        <v>463433.88</v>
      </c>
      <c r="R484" s="42">
        <v>786801.55</v>
      </c>
      <c r="S484" s="42">
        <v>106084.57</v>
      </c>
      <c r="T484" s="43">
        <v>0</v>
      </c>
      <c r="V484" s="44"/>
      <c r="W484" s="44"/>
    </row>
    <row r="485" spans="1:23" ht="15">
      <c r="A485" s="145">
        <v>200</v>
      </c>
      <c r="B485" s="61" t="s">
        <v>696</v>
      </c>
      <c r="C485" s="53" t="s">
        <v>93</v>
      </c>
      <c r="D485" s="133" t="s">
        <v>694</v>
      </c>
      <c r="E485" s="39" t="s">
        <v>45</v>
      </c>
      <c r="F485" s="39" t="s">
        <v>423</v>
      </c>
      <c r="G485" s="133">
        <v>1</v>
      </c>
      <c r="H485" s="133">
        <v>1</v>
      </c>
      <c r="I485" s="147">
        <v>81.5</v>
      </c>
      <c r="J485" s="53">
        <v>1</v>
      </c>
      <c r="K485" s="53" t="s">
        <v>674</v>
      </c>
      <c r="L485" s="53">
        <v>1</v>
      </c>
      <c r="M485" s="150">
        <v>40.8</v>
      </c>
      <c r="N485" s="147">
        <v>0</v>
      </c>
      <c r="O485" s="147">
        <v>40.8</v>
      </c>
      <c r="P485" s="42">
        <f>M485*34600</f>
        <v>1411680</v>
      </c>
      <c r="Q485" s="42">
        <v>482349.55</v>
      </c>
      <c r="R485" s="42">
        <v>818915.9</v>
      </c>
      <c r="S485" s="42">
        <v>110414.55</v>
      </c>
      <c r="T485" s="43">
        <v>0</v>
      </c>
      <c r="V485" s="44"/>
      <c r="W485" s="44"/>
    </row>
    <row r="486" spans="1:23" ht="15">
      <c r="A486" s="145">
        <v>201</v>
      </c>
      <c r="B486" s="61" t="s">
        <v>697</v>
      </c>
      <c r="C486" s="53" t="s">
        <v>93</v>
      </c>
      <c r="D486" s="133" t="s">
        <v>694</v>
      </c>
      <c r="E486" s="39" t="s">
        <v>45</v>
      </c>
      <c r="F486" s="39" t="s">
        <v>423</v>
      </c>
      <c r="G486" s="133">
        <v>6</v>
      </c>
      <c r="H486" s="133">
        <v>6</v>
      </c>
      <c r="I486" s="147">
        <v>78.3</v>
      </c>
      <c r="J486" s="53">
        <v>3</v>
      </c>
      <c r="K486" s="53" t="s">
        <v>674</v>
      </c>
      <c r="L486" s="53">
        <v>3</v>
      </c>
      <c r="M486" s="150">
        <v>58.6</v>
      </c>
      <c r="N486" s="147">
        <v>0</v>
      </c>
      <c r="O486" s="147">
        <v>58.6</v>
      </c>
      <c r="P486" s="42">
        <f>M486*34600</f>
        <v>2027560</v>
      </c>
      <c r="Q486" s="42">
        <v>692786.37</v>
      </c>
      <c r="R486" s="42">
        <v>1176188.02</v>
      </c>
      <c r="S486" s="42">
        <v>158585.61</v>
      </c>
      <c r="T486" s="43">
        <v>0</v>
      </c>
      <c r="V486" s="44"/>
      <c r="W486" s="44"/>
    </row>
    <row r="487" spans="1:23" ht="15">
      <c r="A487" s="145">
        <v>202</v>
      </c>
      <c r="B487" s="61" t="s">
        <v>698</v>
      </c>
      <c r="C487" s="53" t="s">
        <v>93</v>
      </c>
      <c r="D487" s="133" t="s">
        <v>699</v>
      </c>
      <c r="E487" s="39" t="s">
        <v>45</v>
      </c>
      <c r="F487" s="39" t="s">
        <v>423</v>
      </c>
      <c r="G487" s="133">
        <v>7</v>
      </c>
      <c r="H487" s="133">
        <v>7</v>
      </c>
      <c r="I487" s="147">
        <v>112.1</v>
      </c>
      <c r="J487" s="53">
        <v>3</v>
      </c>
      <c r="K487" s="53">
        <v>2</v>
      </c>
      <c r="L487" s="53">
        <v>1</v>
      </c>
      <c r="M487" s="150">
        <v>112.1</v>
      </c>
      <c r="N487" s="147">
        <v>83.6</v>
      </c>
      <c r="O487" s="56">
        <v>28.5</v>
      </c>
      <c r="P487" s="42">
        <f>M487*34600</f>
        <v>3878660</v>
      </c>
      <c r="Q487" s="42">
        <v>1325279.04</v>
      </c>
      <c r="R487" s="42">
        <v>2250011.57</v>
      </c>
      <c r="S487" s="42">
        <v>303369.39</v>
      </c>
      <c r="T487" s="43">
        <v>0</v>
      </c>
      <c r="V487" s="44"/>
      <c r="W487" s="44"/>
    </row>
    <row r="488" spans="1:23" ht="15">
      <c r="A488" s="145">
        <v>203</v>
      </c>
      <c r="B488" s="61" t="s">
        <v>700</v>
      </c>
      <c r="C488" s="53" t="s">
        <v>93</v>
      </c>
      <c r="D488" s="133" t="s">
        <v>699</v>
      </c>
      <c r="E488" s="39" t="s">
        <v>45</v>
      </c>
      <c r="F488" s="39" t="s">
        <v>423</v>
      </c>
      <c r="G488" s="133">
        <v>4</v>
      </c>
      <c r="H488" s="133">
        <v>4</v>
      </c>
      <c r="I488" s="147">
        <v>78.5</v>
      </c>
      <c r="J488" s="53">
        <v>2</v>
      </c>
      <c r="K488" s="53">
        <v>1</v>
      </c>
      <c r="L488" s="53">
        <v>1</v>
      </c>
      <c r="M488" s="150">
        <v>78.5</v>
      </c>
      <c r="N488" s="147">
        <v>39.5</v>
      </c>
      <c r="O488" s="56">
        <v>39</v>
      </c>
      <c r="P488" s="42">
        <f>M488*34600</f>
        <v>2716100</v>
      </c>
      <c r="Q488" s="42">
        <v>928050</v>
      </c>
      <c r="R488" s="42">
        <v>1575610.24</v>
      </c>
      <c r="S488" s="42">
        <v>212439.76</v>
      </c>
      <c r="T488" s="43">
        <v>0</v>
      </c>
      <c r="V488" s="44"/>
      <c r="W488" s="44"/>
    </row>
    <row r="489" spans="1:23" s="29" customFormat="1" ht="19.5" customHeight="1">
      <c r="A489" s="62" t="s">
        <v>701</v>
      </c>
      <c r="B489" s="62"/>
      <c r="C489" s="31" t="s">
        <v>38</v>
      </c>
      <c r="D489" s="31" t="s">
        <v>38</v>
      </c>
      <c r="E489" s="31" t="s">
        <v>38</v>
      </c>
      <c r="F489" s="31" t="s">
        <v>38</v>
      </c>
      <c r="G489" s="26">
        <f>G490+G494+G501+G506+G514+G524+G545+G548+G550+G559+G567</f>
        <v>721</v>
      </c>
      <c r="H489" s="26">
        <f>H490+H494+H501+H506+H514+H524+H545+H548+H550+H559+H567</f>
        <v>721</v>
      </c>
      <c r="I489" s="27">
        <f>I490+I494+I501+I506+I514+I524+I545+I548+I550+I559+I567</f>
        <v>15447.78</v>
      </c>
      <c r="J489" s="26">
        <f>J490+J494+J501+J506+J514+J524+J545+J548+J550+J559+J567</f>
        <v>309</v>
      </c>
      <c r="K489" s="26">
        <f>K490+K494+K501+K506+K514+K524+K545+K548+K550+K559+K567</f>
        <v>99</v>
      </c>
      <c r="L489" s="26">
        <f>L490+L494+L501+L506+L514+L524+L545+L548+L550+L559+L567</f>
        <v>210</v>
      </c>
      <c r="M489" s="27">
        <f>M490+M494+M501+M506+M514+M524+M545+M548+M550+M559+M567</f>
        <v>12386.21</v>
      </c>
      <c r="N489" s="27">
        <f>N490+N494+N501+N506+N514+N524+N545+N548+N550+N559+N567</f>
        <v>3517</v>
      </c>
      <c r="O489" s="27">
        <f>O490+O494+O501+O506+O514+O524+O545+O548+O550+O559+O567</f>
        <v>8869.210000000001</v>
      </c>
      <c r="P489" s="27">
        <f>P490+P494+P501+P506+P514+P524+P545+P548+P550+P559+P567</f>
        <v>428562866</v>
      </c>
      <c r="Q489" s="27">
        <v>145459423.25</v>
      </c>
      <c r="R489" s="27">
        <v>249583398.18</v>
      </c>
      <c r="S489" s="27">
        <v>33520044.57</v>
      </c>
      <c r="T489" s="28">
        <v>0</v>
      </c>
      <c r="U489" s="63" t="e">
        <f>U490+U494+U501+U506+U514+#REF!+U545+U548+U550+U559+U567</f>
        <v>#REF!</v>
      </c>
      <c r="V489" s="83"/>
      <c r="W489" s="6"/>
    </row>
    <row r="490" spans="1:23" s="29" customFormat="1" ht="15.75" customHeight="1">
      <c r="A490" s="62" t="s">
        <v>420</v>
      </c>
      <c r="B490" s="62"/>
      <c r="C490" s="31" t="s">
        <v>38</v>
      </c>
      <c r="D490" s="31" t="s">
        <v>38</v>
      </c>
      <c r="E490" s="31" t="s">
        <v>38</v>
      </c>
      <c r="F490" s="31" t="s">
        <v>38</v>
      </c>
      <c r="G490" s="26">
        <f>SUM(G491:G493)</f>
        <v>142</v>
      </c>
      <c r="H490" s="26">
        <f>SUM(H491:H493)</f>
        <v>142</v>
      </c>
      <c r="I490" s="27">
        <f>SUM(I491:I493)</f>
        <v>1808.8</v>
      </c>
      <c r="J490" s="26">
        <f>SUM(J491:J493)</f>
        <v>51</v>
      </c>
      <c r="K490" s="26">
        <f>SUM(K491:K493)</f>
        <v>31</v>
      </c>
      <c r="L490" s="26">
        <f>SUM(L491:L493)</f>
        <v>20</v>
      </c>
      <c r="M490" s="151">
        <f>SUM(M491:M493)</f>
        <v>1808.8</v>
      </c>
      <c r="N490" s="151">
        <f>SUM(N491:N493)</f>
        <v>1065</v>
      </c>
      <c r="O490" s="152">
        <f>SUM(O491:O493)</f>
        <v>743.8000000000001</v>
      </c>
      <c r="P490" s="153">
        <f>SUM(P491:P493)</f>
        <v>62584480</v>
      </c>
      <c r="Q490" s="153">
        <v>21241929.92</v>
      </c>
      <c r="R490" s="153">
        <v>36447504.98</v>
      </c>
      <c r="S490" s="153">
        <v>4895045.1</v>
      </c>
      <c r="T490" s="28">
        <v>0</v>
      </c>
      <c r="V490" s="36"/>
      <c r="W490" s="36"/>
    </row>
    <row r="491" spans="1:23" ht="15">
      <c r="A491" s="67">
        <v>1</v>
      </c>
      <c r="B491" s="47" t="s">
        <v>702</v>
      </c>
      <c r="C491" s="53">
        <v>1</v>
      </c>
      <c r="D491" s="39" t="s">
        <v>703</v>
      </c>
      <c r="E491" s="39" t="s">
        <v>423</v>
      </c>
      <c r="F491" s="39" t="s">
        <v>704</v>
      </c>
      <c r="G491" s="37">
        <v>30</v>
      </c>
      <c r="H491" s="37">
        <v>30</v>
      </c>
      <c r="I491" s="40">
        <v>383.2</v>
      </c>
      <c r="J491" s="37">
        <f>K491+L491</f>
        <v>12</v>
      </c>
      <c r="K491" s="37">
        <v>10</v>
      </c>
      <c r="L491" s="154">
        <v>2</v>
      </c>
      <c r="M491" s="94">
        <v>383.2</v>
      </c>
      <c r="N491" s="94">
        <v>326</v>
      </c>
      <c r="O491" s="94">
        <v>57.2</v>
      </c>
      <c r="P491" s="57">
        <f>M491*34600</f>
        <v>13258720</v>
      </c>
      <c r="Q491" s="42">
        <v>4500170.03</v>
      </c>
      <c r="R491" s="42">
        <v>7721519.19</v>
      </c>
      <c r="S491" s="42">
        <v>1037030.78</v>
      </c>
      <c r="T491" s="43">
        <v>0</v>
      </c>
      <c r="V491" s="127"/>
      <c r="W491" s="127"/>
    </row>
    <row r="492" spans="1:23" ht="15">
      <c r="A492" s="67">
        <v>2</v>
      </c>
      <c r="B492" s="47" t="s">
        <v>705</v>
      </c>
      <c r="C492" s="53">
        <v>5</v>
      </c>
      <c r="D492" s="39" t="s">
        <v>703</v>
      </c>
      <c r="E492" s="39" t="s">
        <v>423</v>
      </c>
      <c r="F492" s="39" t="s">
        <v>704</v>
      </c>
      <c r="G492" s="37">
        <v>66</v>
      </c>
      <c r="H492" s="37">
        <v>66</v>
      </c>
      <c r="I492" s="40">
        <v>831.3</v>
      </c>
      <c r="J492" s="37">
        <f>K492+L492</f>
        <v>27</v>
      </c>
      <c r="K492" s="37">
        <v>14</v>
      </c>
      <c r="L492" s="154">
        <v>13</v>
      </c>
      <c r="M492" s="94">
        <v>831.3</v>
      </c>
      <c r="N492" s="94">
        <v>389.6</v>
      </c>
      <c r="O492" s="94">
        <v>441.7</v>
      </c>
      <c r="P492" s="57">
        <f>M492*34600</f>
        <v>28762980</v>
      </c>
      <c r="Q492" s="42">
        <v>9762503.51</v>
      </c>
      <c r="R492" s="42">
        <v>16750780.01</v>
      </c>
      <c r="S492" s="42">
        <v>2249696.48</v>
      </c>
      <c r="T492" s="43">
        <v>0</v>
      </c>
      <c r="V492" s="127"/>
      <c r="W492" s="127"/>
    </row>
    <row r="493" spans="1:23" ht="15">
      <c r="A493" s="67">
        <v>3</v>
      </c>
      <c r="B493" s="45" t="s">
        <v>706</v>
      </c>
      <c r="C493" s="39" t="s">
        <v>472</v>
      </c>
      <c r="D493" s="39" t="s">
        <v>57</v>
      </c>
      <c r="E493" s="39" t="s">
        <v>423</v>
      </c>
      <c r="F493" s="39" t="s">
        <v>704</v>
      </c>
      <c r="G493" s="37">
        <v>46</v>
      </c>
      <c r="H493" s="37">
        <v>46</v>
      </c>
      <c r="I493" s="40">
        <v>594.3</v>
      </c>
      <c r="J493" s="37">
        <f>K493+L493</f>
        <v>12</v>
      </c>
      <c r="K493" s="37">
        <v>7</v>
      </c>
      <c r="L493" s="154">
        <v>5</v>
      </c>
      <c r="M493" s="94">
        <v>594.3</v>
      </c>
      <c r="N493" s="94">
        <v>349.4</v>
      </c>
      <c r="O493" s="94">
        <v>244.9</v>
      </c>
      <c r="P493" s="57">
        <f>M493*34600</f>
        <v>20562780</v>
      </c>
      <c r="Q493" s="42">
        <v>6979256.38</v>
      </c>
      <c r="R493" s="42">
        <v>11975205.78</v>
      </c>
      <c r="S493" s="42">
        <v>1608317.84</v>
      </c>
      <c r="T493" s="43">
        <v>0</v>
      </c>
      <c r="V493" s="127"/>
      <c r="W493" s="127"/>
    </row>
    <row r="494" spans="1:23" s="29" customFormat="1" ht="17.25" customHeight="1">
      <c r="A494" s="62" t="s">
        <v>91</v>
      </c>
      <c r="B494" s="62"/>
      <c r="C494" s="89" t="s">
        <v>441</v>
      </c>
      <c r="D494" s="89" t="s">
        <v>441</v>
      </c>
      <c r="E494" s="89" t="s">
        <v>441</v>
      </c>
      <c r="F494" s="89" t="s">
        <v>441</v>
      </c>
      <c r="G494" s="90">
        <f>SUM(G495:G500)</f>
        <v>51</v>
      </c>
      <c r="H494" s="90">
        <f>SUM(H495:H500)</f>
        <v>51</v>
      </c>
      <c r="I494" s="90">
        <f>SUM(I495:I500)</f>
        <v>1115.7</v>
      </c>
      <c r="J494" s="90">
        <f>SUM(J495:J500)</f>
        <v>23</v>
      </c>
      <c r="K494" s="90">
        <f>SUM(K495:K500)</f>
        <v>2</v>
      </c>
      <c r="L494" s="90">
        <f>SUM(L495:L500)</f>
        <v>21</v>
      </c>
      <c r="M494" s="91">
        <f>SUM(M495:M500)</f>
        <v>839.5</v>
      </c>
      <c r="N494" s="91">
        <f>SUM(N495:N500)</f>
        <v>76.5</v>
      </c>
      <c r="O494" s="91">
        <f>SUM(O495:O500)</f>
        <v>763</v>
      </c>
      <c r="P494" s="92">
        <f>SUM(P495:P500)</f>
        <v>29046700</v>
      </c>
      <c r="Q494" s="92">
        <v>9858801.51</v>
      </c>
      <c r="R494" s="92">
        <v>16916010.85</v>
      </c>
      <c r="S494" s="92">
        <v>2271887.64</v>
      </c>
      <c r="T494" s="28">
        <v>0</v>
      </c>
      <c r="V494" s="93"/>
      <c r="W494" s="93"/>
    </row>
    <row r="495" spans="1:24" ht="15">
      <c r="A495" s="98">
        <v>4</v>
      </c>
      <c r="B495" s="47" t="s">
        <v>707</v>
      </c>
      <c r="C495" s="39" t="s">
        <v>93</v>
      </c>
      <c r="D495" s="155">
        <v>40899</v>
      </c>
      <c r="E495" s="39" t="s">
        <v>423</v>
      </c>
      <c r="F495" s="39" t="s">
        <v>704</v>
      </c>
      <c r="G495" s="96">
        <v>6</v>
      </c>
      <c r="H495" s="96">
        <v>6</v>
      </c>
      <c r="I495" s="97">
        <v>121.2</v>
      </c>
      <c r="J495" s="96">
        <v>1</v>
      </c>
      <c r="K495" s="98">
        <v>0</v>
      </c>
      <c r="L495" s="96">
        <v>1</v>
      </c>
      <c r="M495" s="99">
        <v>59.7</v>
      </c>
      <c r="N495" s="100">
        <v>0</v>
      </c>
      <c r="O495" s="99">
        <f>M495-N495</f>
        <v>59.7</v>
      </c>
      <c r="P495" s="82">
        <f>M495*34600</f>
        <v>2065620</v>
      </c>
      <c r="Q495" s="42">
        <v>701096.42</v>
      </c>
      <c r="R495" s="42">
        <v>1202961.11</v>
      </c>
      <c r="S495" s="42">
        <v>161562.47</v>
      </c>
      <c r="T495" s="43">
        <v>0</v>
      </c>
      <c r="U495" s="156"/>
      <c r="V495" s="127"/>
      <c r="W495" s="127"/>
      <c r="X495" s="157"/>
    </row>
    <row r="496" spans="1:24" ht="15">
      <c r="A496" s="98">
        <v>5</v>
      </c>
      <c r="B496" s="47" t="s">
        <v>708</v>
      </c>
      <c r="C496" s="39" t="s">
        <v>93</v>
      </c>
      <c r="D496" s="155">
        <v>40899</v>
      </c>
      <c r="E496" s="39" t="s">
        <v>423</v>
      </c>
      <c r="F496" s="39" t="s">
        <v>704</v>
      </c>
      <c r="G496" s="96">
        <v>8</v>
      </c>
      <c r="H496" s="96">
        <v>8</v>
      </c>
      <c r="I496" s="97">
        <v>182</v>
      </c>
      <c r="J496" s="96">
        <v>4</v>
      </c>
      <c r="K496" s="98">
        <v>0</v>
      </c>
      <c r="L496" s="96">
        <v>4</v>
      </c>
      <c r="M496" s="99">
        <v>152</v>
      </c>
      <c r="N496" s="100">
        <v>0</v>
      </c>
      <c r="O496" s="99">
        <f>M496-N496</f>
        <v>152</v>
      </c>
      <c r="P496" s="82">
        <f>M496*34600</f>
        <v>5259200</v>
      </c>
      <c r="Q496" s="42">
        <v>1785036.13</v>
      </c>
      <c r="R496" s="42">
        <v>3062815.54</v>
      </c>
      <c r="S496" s="42">
        <v>411348.33</v>
      </c>
      <c r="T496" s="43">
        <v>0</v>
      </c>
      <c r="U496" s="156"/>
      <c r="V496" s="127"/>
      <c r="W496" s="127"/>
      <c r="X496" s="157"/>
    </row>
    <row r="497" spans="1:24" ht="15">
      <c r="A497" s="98">
        <v>6</v>
      </c>
      <c r="B497" s="47" t="s">
        <v>709</v>
      </c>
      <c r="C497" s="39" t="s">
        <v>93</v>
      </c>
      <c r="D497" s="155">
        <v>40899</v>
      </c>
      <c r="E497" s="39" t="s">
        <v>423</v>
      </c>
      <c r="F497" s="39" t="s">
        <v>704</v>
      </c>
      <c r="G497" s="96">
        <v>8</v>
      </c>
      <c r="H497" s="96">
        <v>8</v>
      </c>
      <c r="I497" s="97">
        <v>123.7</v>
      </c>
      <c r="J497" s="96">
        <v>3</v>
      </c>
      <c r="K497" s="98">
        <v>0</v>
      </c>
      <c r="L497" s="96">
        <v>3</v>
      </c>
      <c r="M497" s="99">
        <v>93.1</v>
      </c>
      <c r="N497" s="100">
        <v>0</v>
      </c>
      <c r="O497" s="99">
        <f>M497-N497</f>
        <v>93.1</v>
      </c>
      <c r="P497" s="82">
        <f>M497*34600</f>
        <v>3221260</v>
      </c>
      <c r="Q497" s="42">
        <v>1093334.63</v>
      </c>
      <c r="R497" s="42">
        <v>1875974.52</v>
      </c>
      <c r="S497" s="42">
        <v>251950.85</v>
      </c>
      <c r="T497" s="43">
        <v>0</v>
      </c>
      <c r="U497" s="156"/>
      <c r="V497" s="127"/>
      <c r="W497" s="127"/>
      <c r="X497" s="157"/>
    </row>
    <row r="498" spans="1:24" ht="15">
      <c r="A498" s="98">
        <v>7</v>
      </c>
      <c r="B498" s="47" t="s">
        <v>710</v>
      </c>
      <c r="C498" s="39" t="s">
        <v>93</v>
      </c>
      <c r="D498" s="155">
        <v>40899</v>
      </c>
      <c r="E498" s="39" t="s">
        <v>423</v>
      </c>
      <c r="F498" s="39" t="s">
        <v>704</v>
      </c>
      <c r="G498" s="96">
        <v>23</v>
      </c>
      <c r="H498" s="96">
        <v>23</v>
      </c>
      <c r="I498" s="97">
        <v>348.9</v>
      </c>
      <c r="J498" s="96">
        <v>10</v>
      </c>
      <c r="K498" s="98">
        <v>2</v>
      </c>
      <c r="L498" s="121">
        <v>8</v>
      </c>
      <c r="M498" s="99">
        <v>348.9</v>
      </c>
      <c r="N498" s="100">
        <f>45.5+31</f>
        <v>76.5</v>
      </c>
      <c r="O498" s="99">
        <f>M498-N498</f>
        <v>272.4</v>
      </c>
      <c r="P498" s="82">
        <f>M498*34600</f>
        <v>12071940</v>
      </c>
      <c r="Q498" s="42">
        <v>4097362.53</v>
      </c>
      <c r="R498" s="42">
        <v>7030370.68</v>
      </c>
      <c r="S498" s="42">
        <v>944206.79</v>
      </c>
      <c r="T498" s="43">
        <v>0</v>
      </c>
      <c r="U498" s="156"/>
      <c r="V498" s="127"/>
      <c r="W498" s="127"/>
      <c r="X498" s="157"/>
    </row>
    <row r="499" spans="1:24" ht="15">
      <c r="A499" s="98">
        <v>8</v>
      </c>
      <c r="B499" s="47" t="s">
        <v>711</v>
      </c>
      <c r="C499" s="39" t="s">
        <v>93</v>
      </c>
      <c r="D499" s="155">
        <v>40899</v>
      </c>
      <c r="E499" s="39" t="s">
        <v>423</v>
      </c>
      <c r="F499" s="39" t="s">
        <v>704</v>
      </c>
      <c r="G499" s="96">
        <v>5</v>
      </c>
      <c r="H499" s="96">
        <v>5</v>
      </c>
      <c r="I499" s="97">
        <v>185.2</v>
      </c>
      <c r="J499" s="96">
        <v>4</v>
      </c>
      <c r="K499" s="98">
        <v>0</v>
      </c>
      <c r="L499" s="121">
        <v>4</v>
      </c>
      <c r="M499" s="99">
        <v>123.9</v>
      </c>
      <c r="N499" s="100">
        <v>0</v>
      </c>
      <c r="O499" s="99">
        <f>M499-N499</f>
        <v>123.9</v>
      </c>
      <c r="P499" s="82">
        <f>M499*34600</f>
        <v>4286940</v>
      </c>
      <c r="Q499" s="42">
        <v>1455039.32</v>
      </c>
      <c r="R499" s="42">
        <v>2496597.67</v>
      </c>
      <c r="S499" s="42">
        <v>335303.01</v>
      </c>
      <c r="T499" s="43">
        <v>0</v>
      </c>
      <c r="U499" s="156"/>
      <c r="V499" s="127"/>
      <c r="W499" s="127"/>
      <c r="X499" s="157"/>
    </row>
    <row r="500" spans="1:24" ht="15">
      <c r="A500" s="98">
        <v>9</v>
      </c>
      <c r="B500" s="47" t="s">
        <v>712</v>
      </c>
      <c r="C500" s="39" t="s">
        <v>93</v>
      </c>
      <c r="D500" s="155">
        <v>40899</v>
      </c>
      <c r="E500" s="39" t="s">
        <v>423</v>
      </c>
      <c r="F500" s="39" t="s">
        <v>704</v>
      </c>
      <c r="G500" s="96">
        <v>1</v>
      </c>
      <c r="H500" s="96">
        <v>1</v>
      </c>
      <c r="I500" s="97">
        <v>154.7</v>
      </c>
      <c r="J500" s="96">
        <v>1</v>
      </c>
      <c r="K500" s="98">
        <v>0</v>
      </c>
      <c r="L500" s="96">
        <v>1</v>
      </c>
      <c r="M500" s="99">
        <v>61.9</v>
      </c>
      <c r="N500" s="100">
        <v>0</v>
      </c>
      <c r="O500" s="99">
        <f>M500-N500</f>
        <v>61.9</v>
      </c>
      <c r="P500" s="82">
        <f>M500*34600</f>
        <v>2141740</v>
      </c>
      <c r="Q500" s="42">
        <v>726932.48</v>
      </c>
      <c r="R500" s="42">
        <v>1247291.33</v>
      </c>
      <c r="S500" s="42">
        <v>167516.19</v>
      </c>
      <c r="T500" s="43">
        <v>0</v>
      </c>
      <c r="U500" s="156"/>
      <c r="V500" s="127"/>
      <c r="W500" s="127"/>
      <c r="X500" s="157"/>
    </row>
    <row r="501" spans="1:23" s="29" customFormat="1" ht="15" customHeight="1">
      <c r="A501" s="62" t="s">
        <v>105</v>
      </c>
      <c r="B501" s="62"/>
      <c r="C501" s="31" t="s">
        <v>38</v>
      </c>
      <c r="D501" s="31" t="s">
        <v>38</v>
      </c>
      <c r="E501" s="31" t="s">
        <v>38</v>
      </c>
      <c r="F501" s="31" t="s">
        <v>38</v>
      </c>
      <c r="G501" s="26">
        <f>SUM(G502:G505)</f>
        <v>156</v>
      </c>
      <c r="H501" s="26">
        <f>SUM(H502:H505)</f>
        <v>156</v>
      </c>
      <c r="I501" s="27">
        <f>SUM(I502:I505)</f>
        <v>2619.4</v>
      </c>
      <c r="J501" s="26">
        <f>SUM(J502:J505)</f>
        <v>68</v>
      </c>
      <c r="K501" s="26">
        <f>SUM(K502:K505)</f>
        <v>45</v>
      </c>
      <c r="L501" s="26">
        <f>SUM(L502:L505)</f>
        <v>23</v>
      </c>
      <c r="M501" s="27">
        <f>SUM(M502:M505)</f>
        <v>2427.5</v>
      </c>
      <c r="N501" s="27">
        <f>SUM(N502:N505)</f>
        <v>1564.6</v>
      </c>
      <c r="O501" s="27">
        <f>SUM(O502:O505)</f>
        <v>862.9</v>
      </c>
      <c r="P501" s="27">
        <f>SUM(P502:P505)</f>
        <v>83991500</v>
      </c>
      <c r="Q501" s="27">
        <v>28507731.58</v>
      </c>
      <c r="R501" s="27">
        <v>48914373.25</v>
      </c>
      <c r="S501" s="27">
        <v>6569395.17</v>
      </c>
      <c r="T501" s="28">
        <v>0</v>
      </c>
      <c r="U501" s="158">
        <f>SUM(U502:U505)</f>
        <v>0</v>
      </c>
      <c r="V501" s="6"/>
      <c r="W501" s="6"/>
    </row>
    <row r="502" spans="1:23" ht="15">
      <c r="A502" s="53">
        <v>10</v>
      </c>
      <c r="B502" s="47" t="s">
        <v>713</v>
      </c>
      <c r="C502" s="53">
        <v>10</v>
      </c>
      <c r="D502" s="50">
        <v>39807</v>
      </c>
      <c r="E502" s="39" t="s">
        <v>423</v>
      </c>
      <c r="F502" s="39" t="s">
        <v>704</v>
      </c>
      <c r="G502" s="37">
        <v>30</v>
      </c>
      <c r="H502" s="37">
        <v>30</v>
      </c>
      <c r="I502" s="56">
        <v>597.7</v>
      </c>
      <c r="J502" s="37">
        <v>16</v>
      </c>
      <c r="K502" s="37">
        <v>7</v>
      </c>
      <c r="L502" s="37">
        <v>9</v>
      </c>
      <c r="M502" s="40">
        <f>N502+O502</f>
        <v>597.7</v>
      </c>
      <c r="N502" s="40">
        <v>262.1</v>
      </c>
      <c r="O502" s="40">
        <v>335.6</v>
      </c>
      <c r="P502" s="40">
        <f>SUM(M502*34600)</f>
        <v>20680420</v>
      </c>
      <c r="Q502" s="42">
        <v>7019184.83</v>
      </c>
      <c r="R502" s="57">
        <v>12043716.12</v>
      </c>
      <c r="S502" s="57">
        <v>1617519.05</v>
      </c>
      <c r="T502" s="43">
        <v>0</v>
      </c>
      <c r="V502" s="54"/>
      <c r="W502" s="54"/>
    </row>
    <row r="503" spans="1:23" ht="15">
      <c r="A503" s="53">
        <v>11</v>
      </c>
      <c r="B503" s="47" t="s">
        <v>714</v>
      </c>
      <c r="C503" s="53">
        <v>12</v>
      </c>
      <c r="D503" s="50">
        <v>39807</v>
      </c>
      <c r="E503" s="39" t="s">
        <v>423</v>
      </c>
      <c r="F503" s="39" t="s">
        <v>704</v>
      </c>
      <c r="G503" s="37">
        <v>41</v>
      </c>
      <c r="H503" s="37">
        <v>41</v>
      </c>
      <c r="I503" s="56">
        <v>596.6</v>
      </c>
      <c r="J503" s="37">
        <v>16</v>
      </c>
      <c r="K503" s="37">
        <v>12</v>
      </c>
      <c r="L503" s="37">
        <v>4</v>
      </c>
      <c r="M503" s="40">
        <f>N503+O503</f>
        <v>596.6</v>
      </c>
      <c r="N503" s="40">
        <v>447.1</v>
      </c>
      <c r="O503" s="40">
        <v>149.5</v>
      </c>
      <c r="P503" s="40">
        <f>SUM(M503*34600)</f>
        <v>20642360</v>
      </c>
      <c r="Q503" s="42">
        <v>7006266.8</v>
      </c>
      <c r="R503" s="57">
        <v>12021551.01</v>
      </c>
      <c r="S503" s="57">
        <v>1614542.19</v>
      </c>
      <c r="T503" s="43">
        <v>0</v>
      </c>
      <c r="V503" s="54"/>
      <c r="W503" s="54"/>
    </row>
    <row r="504" spans="1:23" ht="15">
      <c r="A504" s="53">
        <v>12</v>
      </c>
      <c r="B504" s="47" t="s">
        <v>715</v>
      </c>
      <c r="C504" s="53">
        <v>14</v>
      </c>
      <c r="D504" s="50">
        <v>39807</v>
      </c>
      <c r="E504" s="39" t="s">
        <v>423</v>
      </c>
      <c r="F504" s="39" t="s">
        <v>704</v>
      </c>
      <c r="G504" s="37">
        <v>35</v>
      </c>
      <c r="H504" s="37">
        <v>35</v>
      </c>
      <c r="I504" s="56">
        <v>607.3</v>
      </c>
      <c r="J504" s="37">
        <v>14</v>
      </c>
      <c r="K504" s="37">
        <v>8</v>
      </c>
      <c r="L504" s="37">
        <v>6</v>
      </c>
      <c r="M504" s="40">
        <f>N504+O504</f>
        <v>534.6</v>
      </c>
      <c r="N504" s="40">
        <v>304.7</v>
      </c>
      <c r="O504" s="40">
        <v>229.9</v>
      </c>
      <c r="P504" s="40">
        <f>SUM(M504*34600)</f>
        <v>18497160</v>
      </c>
      <c r="Q504" s="42">
        <v>6278159.96</v>
      </c>
      <c r="R504" s="57">
        <v>10772244.67</v>
      </c>
      <c r="S504" s="57">
        <v>1446755.37</v>
      </c>
      <c r="T504" s="43">
        <v>0</v>
      </c>
      <c r="V504" s="54"/>
      <c r="W504" s="54"/>
    </row>
    <row r="505" spans="1:23" ht="15">
      <c r="A505" s="53">
        <v>13</v>
      </c>
      <c r="B505" s="47" t="s">
        <v>716</v>
      </c>
      <c r="C505" s="53">
        <v>19</v>
      </c>
      <c r="D505" s="50">
        <v>39787</v>
      </c>
      <c r="E505" s="39" t="s">
        <v>423</v>
      </c>
      <c r="F505" s="39" t="s">
        <v>704</v>
      </c>
      <c r="G505" s="37">
        <v>50</v>
      </c>
      <c r="H505" s="37">
        <v>50</v>
      </c>
      <c r="I505" s="56">
        <v>817.8</v>
      </c>
      <c r="J505" s="37">
        <v>22</v>
      </c>
      <c r="K505" s="37">
        <v>18</v>
      </c>
      <c r="L505" s="37">
        <v>4</v>
      </c>
      <c r="M505" s="40">
        <f>N505+O505</f>
        <v>698.6</v>
      </c>
      <c r="N505" s="40">
        <v>550.7</v>
      </c>
      <c r="O505" s="40">
        <v>147.9</v>
      </c>
      <c r="P505" s="40">
        <f>SUM(M505*34600)</f>
        <v>24171560</v>
      </c>
      <c r="Q505" s="42">
        <v>8204119.99</v>
      </c>
      <c r="R505" s="57">
        <v>14076861.45</v>
      </c>
      <c r="S505" s="57">
        <v>1890578.56</v>
      </c>
      <c r="T505" s="43">
        <v>0</v>
      </c>
      <c r="V505" s="54"/>
      <c r="W505" s="54"/>
    </row>
    <row r="506" spans="1:23" s="29" customFormat="1" ht="16.5" customHeight="1">
      <c r="A506" s="62" t="s">
        <v>171</v>
      </c>
      <c r="B506" s="62"/>
      <c r="C506" s="89" t="s">
        <v>441</v>
      </c>
      <c r="D506" s="89" t="s">
        <v>441</v>
      </c>
      <c r="E506" s="89" t="s">
        <v>441</v>
      </c>
      <c r="F506" s="89" t="s">
        <v>441</v>
      </c>
      <c r="G506" s="89">
        <f>G507+G508+G509+G510+G511+G512+G513</f>
        <v>59</v>
      </c>
      <c r="H506" s="89">
        <f>H507+H508+H509+H510+H511+H512+H513</f>
        <v>59</v>
      </c>
      <c r="I506" s="108">
        <f>I507+I508+I509+I510+I511+I512+I513</f>
        <v>1040.3</v>
      </c>
      <c r="J506" s="89">
        <f>J507+J508+J509+J510+J511+J512+J513</f>
        <v>24</v>
      </c>
      <c r="K506" s="89">
        <f>K507+K508+K509+K510+K511+K512+K513</f>
        <v>5</v>
      </c>
      <c r="L506" s="89">
        <f>L507+L508+L509+L510+L511+L512+L513</f>
        <v>19</v>
      </c>
      <c r="M506" s="108">
        <f>M507+M508+M509+M510+M511+M512+M513</f>
        <v>1008.4</v>
      </c>
      <c r="N506" s="159">
        <f>N507+N508+N509+N510+N511+N512+N513</f>
        <v>196</v>
      </c>
      <c r="O506" s="159">
        <f>O507+O508+O509+O510+O511+O512+O513</f>
        <v>812.4</v>
      </c>
      <c r="P506" s="109">
        <f>P507+P508+P509+P510+P511+P512+P513</f>
        <v>34890640</v>
      </c>
      <c r="Q506" s="109">
        <v>11842305.47</v>
      </c>
      <c r="R506" s="109">
        <v>20319363.12</v>
      </c>
      <c r="S506" s="109">
        <v>2728971.41</v>
      </c>
      <c r="T506" s="28">
        <v>0</v>
      </c>
      <c r="U506" s="63">
        <f>SUM(U507:U513)</f>
        <v>0</v>
      </c>
      <c r="V506" s="6"/>
      <c r="W506" s="6"/>
    </row>
    <row r="507" spans="1:23" ht="15">
      <c r="A507" s="98">
        <v>14</v>
      </c>
      <c r="B507" s="47" t="s">
        <v>717</v>
      </c>
      <c r="C507" s="98" t="s">
        <v>718</v>
      </c>
      <c r="D507" s="111">
        <v>38986</v>
      </c>
      <c r="E507" s="39" t="s">
        <v>423</v>
      </c>
      <c r="F507" s="39" t="s">
        <v>704</v>
      </c>
      <c r="G507" s="98">
        <v>20</v>
      </c>
      <c r="H507" s="98">
        <v>20</v>
      </c>
      <c r="I507" s="97">
        <v>195.1</v>
      </c>
      <c r="J507" s="98">
        <f>K507+L507</f>
        <v>6</v>
      </c>
      <c r="K507" s="98">
        <v>3</v>
      </c>
      <c r="L507" s="98">
        <v>3</v>
      </c>
      <c r="M507" s="97">
        <f>N507+O507</f>
        <v>195.1</v>
      </c>
      <c r="N507" s="97">
        <v>110</v>
      </c>
      <c r="O507" s="97">
        <v>85.1</v>
      </c>
      <c r="P507" s="57">
        <f>M507*34600</f>
        <v>6750460</v>
      </c>
      <c r="Q507" s="42">
        <v>2291187.82</v>
      </c>
      <c r="R507" s="42">
        <v>3931284.95</v>
      </c>
      <c r="S507" s="42">
        <v>527987.23</v>
      </c>
      <c r="T507" s="43">
        <v>0</v>
      </c>
      <c r="V507" s="54"/>
      <c r="W507" s="54"/>
    </row>
    <row r="508" spans="1:23" ht="15">
      <c r="A508" s="98">
        <v>15</v>
      </c>
      <c r="B508" s="47" t="s">
        <v>719</v>
      </c>
      <c r="C508" s="98" t="s">
        <v>720</v>
      </c>
      <c r="D508" s="111">
        <v>38986</v>
      </c>
      <c r="E508" s="39" t="s">
        <v>423</v>
      </c>
      <c r="F508" s="39" t="s">
        <v>704</v>
      </c>
      <c r="G508" s="98">
        <v>7</v>
      </c>
      <c r="H508" s="98">
        <v>7</v>
      </c>
      <c r="I508" s="97">
        <v>170.9</v>
      </c>
      <c r="J508" s="98">
        <f>K508+L508</f>
        <v>4</v>
      </c>
      <c r="K508" s="98">
        <v>2</v>
      </c>
      <c r="L508" s="98">
        <v>2</v>
      </c>
      <c r="M508" s="97">
        <f>N508+O508</f>
        <v>170.9</v>
      </c>
      <c r="N508" s="97">
        <v>86</v>
      </c>
      <c r="O508" s="97">
        <v>84.9</v>
      </c>
      <c r="P508" s="57">
        <f>M508*34600</f>
        <v>5913140</v>
      </c>
      <c r="Q508" s="42">
        <v>2006991.28</v>
      </c>
      <c r="R508" s="42">
        <v>3443652.48</v>
      </c>
      <c r="S508" s="42">
        <v>462496.24</v>
      </c>
      <c r="T508" s="43">
        <v>0</v>
      </c>
      <c r="V508" s="54"/>
      <c r="W508" s="54"/>
    </row>
    <row r="509" spans="1:23" ht="15">
      <c r="A509" s="98">
        <v>16</v>
      </c>
      <c r="B509" s="47" t="s">
        <v>721</v>
      </c>
      <c r="C509" s="98" t="s">
        <v>722</v>
      </c>
      <c r="D509" s="111">
        <v>38986</v>
      </c>
      <c r="E509" s="39" t="s">
        <v>423</v>
      </c>
      <c r="F509" s="39" t="s">
        <v>704</v>
      </c>
      <c r="G509" s="98">
        <v>9</v>
      </c>
      <c r="H509" s="98">
        <v>9</v>
      </c>
      <c r="I509" s="97">
        <v>163</v>
      </c>
      <c r="J509" s="98">
        <f>K509+L509</f>
        <v>4</v>
      </c>
      <c r="K509" s="98">
        <v>0</v>
      </c>
      <c r="L509" s="98">
        <v>4</v>
      </c>
      <c r="M509" s="97">
        <f>N509+O509</f>
        <v>163</v>
      </c>
      <c r="N509" s="97">
        <v>0</v>
      </c>
      <c r="O509" s="97">
        <v>163</v>
      </c>
      <c r="P509" s="57">
        <f>M509*34600</f>
        <v>5639800</v>
      </c>
      <c r="Q509" s="42">
        <v>1914216.37</v>
      </c>
      <c r="R509" s="42">
        <v>3284466.67</v>
      </c>
      <c r="S509" s="42">
        <v>441116.96</v>
      </c>
      <c r="T509" s="43">
        <v>0</v>
      </c>
      <c r="V509" s="54"/>
      <c r="W509" s="54"/>
    </row>
    <row r="510" spans="1:23" ht="15">
      <c r="A510" s="98">
        <v>17</v>
      </c>
      <c r="B510" s="47" t="s">
        <v>723</v>
      </c>
      <c r="C510" s="98" t="s">
        <v>181</v>
      </c>
      <c r="D510" s="111">
        <v>38986</v>
      </c>
      <c r="E510" s="39" t="s">
        <v>423</v>
      </c>
      <c r="F510" s="39" t="s">
        <v>704</v>
      </c>
      <c r="G510" s="98">
        <v>6</v>
      </c>
      <c r="H510" s="98">
        <v>6</v>
      </c>
      <c r="I510" s="97">
        <v>80.9</v>
      </c>
      <c r="J510" s="98">
        <f>K510+L510</f>
        <v>2</v>
      </c>
      <c r="K510" s="98">
        <v>0</v>
      </c>
      <c r="L510" s="98">
        <v>2</v>
      </c>
      <c r="M510" s="97">
        <f>N510+O510</f>
        <v>80.9</v>
      </c>
      <c r="N510" s="97">
        <v>0</v>
      </c>
      <c r="O510" s="97">
        <v>80.9</v>
      </c>
      <c r="P510" s="57">
        <f>M510*34600</f>
        <v>2799140</v>
      </c>
      <c r="Q510" s="42">
        <v>950061.99</v>
      </c>
      <c r="R510" s="42">
        <v>1630143.27</v>
      </c>
      <c r="S510" s="42">
        <v>218934.74</v>
      </c>
      <c r="T510" s="43">
        <v>0</v>
      </c>
      <c r="V510" s="54"/>
      <c r="W510" s="54"/>
    </row>
    <row r="511" spans="1:23" ht="15">
      <c r="A511" s="98">
        <v>18</v>
      </c>
      <c r="B511" s="47" t="s">
        <v>724</v>
      </c>
      <c r="C511" s="98" t="s">
        <v>725</v>
      </c>
      <c r="D511" s="111">
        <v>39028</v>
      </c>
      <c r="E511" s="39" t="s">
        <v>423</v>
      </c>
      <c r="F511" s="39" t="s">
        <v>704</v>
      </c>
      <c r="G511" s="98">
        <v>8</v>
      </c>
      <c r="H511" s="98">
        <v>8</v>
      </c>
      <c r="I511" s="97">
        <v>182</v>
      </c>
      <c r="J511" s="98">
        <f>K511+L511</f>
        <v>4</v>
      </c>
      <c r="K511" s="98">
        <v>0</v>
      </c>
      <c r="L511" s="98">
        <v>4</v>
      </c>
      <c r="M511" s="97">
        <f>N511+O511</f>
        <v>182</v>
      </c>
      <c r="N511" s="97">
        <v>0</v>
      </c>
      <c r="O511" s="97">
        <v>182</v>
      </c>
      <c r="P511" s="57">
        <f>M511*34600</f>
        <v>6297200</v>
      </c>
      <c r="Q511" s="42">
        <v>2137345.89</v>
      </c>
      <c r="R511" s="42">
        <v>3667318.61</v>
      </c>
      <c r="S511" s="42">
        <v>492535.5</v>
      </c>
      <c r="T511" s="43">
        <v>0</v>
      </c>
      <c r="V511" s="54"/>
      <c r="W511" s="54"/>
    </row>
    <row r="512" spans="1:23" ht="15">
      <c r="A512" s="98">
        <v>19</v>
      </c>
      <c r="B512" s="47" t="s">
        <v>726</v>
      </c>
      <c r="C512" s="98" t="s">
        <v>727</v>
      </c>
      <c r="D512" s="111">
        <v>39031</v>
      </c>
      <c r="E512" s="39" t="s">
        <v>423</v>
      </c>
      <c r="F512" s="39" t="s">
        <v>704</v>
      </c>
      <c r="G512" s="98">
        <v>8</v>
      </c>
      <c r="H512" s="98">
        <v>8</v>
      </c>
      <c r="I512" s="97">
        <v>184.9</v>
      </c>
      <c r="J512" s="98">
        <f>K512+L512</f>
        <v>3</v>
      </c>
      <c r="K512" s="98">
        <v>0</v>
      </c>
      <c r="L512" s="98">
        <v>3</v>
      </c>
      <c r="M512" s="97">
        <f>N512+O512</f>
        <v>184.9</v>
      </c>
      <c r="N512" s="97">
        <v>0</v>
      </c>
      <c r="O512" s="97">
        <v>184.9</v>
      </c>
      <c r="P512" s="57">
        <f>M512*34600</f>
        <v>6397540</v>
      </c>
      <c r="Q512" s="42">
        <v>2171402.5</v>
      </c>
      <c r="R512" s="42">
        <v>3725753.91</v>
      </c>
      <c r="S512" s="42">
        <v>500383.59</v>
      </c>
      <c r="T512" s="43">
        <v>0</v>
      </c>
      <c r="V512" s="54"/>
      <c r="W512" s="54"/>
    </row>
    <row r="513" spans="1:23" ht="15">
      <c r="A513" s="98">
        <v>20</v>
      </c>
      <c r="B513" s="47" t="s">
        <v>728</v>
      </c>
      <c r="C513" s="98">
        <v>34</v>
      </c>
      <c r="D513" s="111">
        <v>39037</v>
      </c>
      <c r="E513" s="39" t="s">
        <v>423</v>
      </c>
      <c r="F513" s="39" t="s">
        <v>704</v>
      </c>
      <c r="G513" s="98">
        <v>1</v>
      </c>
      <c r="H513" s="98">
        <v>1</v>
      </c>
      <c r="I513" s="97">
        <v>63.5</v>
      </c>
      <c r="J513" s="98">
        <f>K513+L513</f>
        <v>1</v>
      </c>
      <c r="K513" s="98">
        <v>0</v>
      </c>
      <c r="L513" s="98">
        <v>1</v>
      </c>
      <c r="M513" s="98">
        <f>N513+O513</f>
        <v>31.6</v>
      </c>
      <c r="N513" s="97">
        <v>0</v>
      </c>
      <c r="O513" s="97">
        <v>31.6</v>
      </c>
      <c r="P513" s="57">
        <f>M513*34600</f>
        <v>1093360</v>
      </c>
      <c r="Q513" s="42">
        <v>371099.62</v>
      </c>
      <c r="R513" s="42">
        <v>636743.23</v>
      </c>
      <c r="S513" s="42">
        <v>85517.15</v>
      </c>
      <c r="T513" s="43">
        <v>0</v>
      </c>
      <c r="V513" s="54"/>
      <c r="W513" s="54"/>
    </row>
    <row r="514" spans="1:23" s="29" customFormat="1" ht="17.25" customHeight="1">
      <c r="A514" s="62" t="s">
        <v>235</v>
      </c>
      <c r="B514" s="62"/>
      <c r="C514" s="31" t="s">
        <v>38</v>
      </c>
      <c r="D514" s="31" t="s">
        <v>38</v>
      </c>
      <c r="E514" s="31" t="s">
        <v>38</v>
      </c>
      <c r="F514" s="31" t="s">
        <v>38</v>
      </c>
      <c r="G514" s="26">
        <f>G515+G516+G517+G518+G519+G520+G521+G522+G523</f>
        <v>32</v>
      </c>
      <c r="H514" s="26">
        <f>H515+H516+H517+H518+H519+H520+H521+H522+H523</f>
        <v>32</v>
      </c>
      <c r="I514" s="27">
        <f>I515+I516+I517+I518+I519+I520+I521+I522+I523</f>
        <v>748</v>
      </c>
      <c r="J514" s="26">
        <f>J515+J516+J517+J518+J519+J520+J521+J522+J523</f>
        <v>19</v>
      </c>
      <c r="K514" s="26">
        <f>K515+K516+K517+K518+K519+K520+K521+K522+K523</f>
        <v>1</v>
      </c>
      <c r="L514" s="26">
        <f>L515+L516+L517+L518+L519+L520+L521+L522+L523</f>
        <v>18</v>
      </c>
      <c r="M514" s="27">
        <f>M515+M516+M517+M518+M519+M520+M521+M522+M523</f>
        <v>748</v>
      </c>
      <c r="N514" s="27">
        <f>N515+N516+N517+N518+N519+N520+N521+N522+N523</f>
        <v>42</v>
      </c>
      <c r="O514" s="27">
        <f>O515+O516+O517+O518+O519+O520+O521+O522+O523</f>
        <v>706</v>
      </c>
      <c r="P514" s="33">
        <f>P515+P516+P517+P518+P519+P520+P521+P522+P523</f>
        <v>25880800</v>
      </c>
      <c r="Q514" s="33">
        <v>8784256.73</v>
      </c>
      <c r="R514" s="33">
        <v>15072276.5</v>
      </c>
      <c r="S514" s="33">
        <v>2024266.77</v>
      </c>
      <c r="T514" s="28">
        <v>0</v>
      </c>
      <c r="V514" s="36"/>
      <c r="W514" s="36"/>
    </row>
    <row r="515" spans="1:23" ht="15">
      <c r="A515" s="53">
        <v>21</v>
      </c>
      <c r="B515" s="47" t="s">
        <v>729</v>
      </c>
      <c r="C515" s="53">
        <v>88</v>
      </c>
      <c r="D515" s="50">
        <v>39045</v>
      </c>
      <c r="E515" s="39" t="s">
        <v>423</v>
      </c>
      <c r="F515" s="39" t="s">
        <v>704</v>
      </c>
      <c r="G515" s="37">
        <v>2</v>
      </c>
      <c r="H515" s="37">
        <v>2</v>
      </c>
      <c r="I515" s="40">
        <v>84</v>
      </c>
      <c r="J515" s="37">
        <f>K515+L515</f>
        <v>2</v>
      </c>
      <c r="K515" s="37">
        <v>1</v>
      </c>
      <c r="L515" s="37">
        <v>1</v>
      </c>
      <c r="M515" s="40">
        <f>N515+O515</f>
        <v>84</v>
      </c>
      <c r="N515" s="40">
        <v>42</v>
      </c>
      <c r="O515" s="41">
        <v>42</v>
      </c>
      <c r="P515" s="57">
        <f>M515*34600</f>
        <v>2906400</v>
      </c>
      <c r="Q515" s="42">
        <v>986467.33</v>
      </c>
      <c r="R515" s="42">
        <v>1692608.59</v>
      </c>
      <c r="S515" s="42">
        <v>227324.08</v>
      </c>
      <c r="T515" s="43">
        <v>0</v>
      </c>
      <c r="V515" s="127"/>
      <c r="W515" s="127"/>
    </row>
    <row r="516" spans="1:23" ht="15">
      <c r="A516" s="53">
        <v>22</v>
      </c>
      <c r="B516" s="47" t="s">
        <v>730</v>
      </c>
      <c r="C516" s="53">
        <v>79</v>
      </c>
      <c r="D516" s="50">
        <v>39045</v>
      </c>
      <c r="E516" s="39" t="s">
        <v>423</v>
      </c>
      <c r="F516" s="39" t="s">
        <v>704</v>
      </c>
      <c r="G516" s="37">
        <v>3</v>
      </c>
      <c r="H516" s="37">
        <v>3</v>
      </c>
      <c r="I516" s="40">
        <v>84</v>
      </c>
      <c r="J516" s="37">
        <f>K516+L516</f>
        <v>2</v>
      </c>
      <c r="K516" s="37">
        <v>0</v>
      </c>
      <c r="L516" s="37">
        <v>2</v>
      </c>
      <c r="M516" s="40">
        <f>N516+O516</f>
        <v>84</v>
      </c>
      <c r="N516" s="40">
        <v>0</v>
      </c>
      <c r="O516" s="41">
        <v>84</v>
      </c>
      <c r="P516" s="57">
        <f>M516*34600</f>
        <v>2906400</v>
      </c>
      <c r="Q516" s="42">
        <v>986467.33</v>
      </c>
      <c r="R516" s="42">
        <v>1692608.59</v>
      </c>
      <c r="S516" s="42">
        <v>227324.08</v>
      </c>
      <c r="T516" s="43">
        <v>0</v>
      </c>
      <c r="V516" s="127"/>
      <c r="W516" s="127"/>
    </row>
    <row r="517" spans="1:23" ht="15">
      <c r="A517" s="53">
        <v>23</v>
      </c>
      <c r="B517" s="47" t="s">
        <v>731</v>
      </c>
      <c r="C517" s="53">
        <v>77</v>
      </c>
      <c r="D517" s="50">
        <v>39045</v>
      </c>
      <c r="E517" s="39" t="s">
        <v>423</v>
      </c>
      <c r="F517" s="39" t="s">
        <v>704</v>
      </c>
      <c r="G517" s="37">
        <v>3</v>
      </c>
      <c r="H517" s="37">
        <v>3</v>
      </c>
      <c r="I517" s="40">
        <v>84</v>
      </c>
      <c r="J517" s="37">
        <f>K517+L517</f>
        <v>2</v>
      </c>
      <c r="K517" s="37">
        <v>0</v>
      </c>
      <c r="L517" s="37">
        <v>2</v>
      </c>
      <c r="M517" s="40">
        <f>N517+O517</f>
        <v>84</v>
      </c>
      <c r="N517" s="40">
        <v>0</v>
      </c>
      <c r="O517" s="41">
        <v>84</v>
      </c>
      <c r="P517" s="57">
        <f>M517*34600</f>
        <v>2906400</v>
      </c>
      <c r="Q517" s="42">
        <v>986467.33</v>
      </c>
      <c r="R517" s="42">
        <v>1692608.59</v>
      </c>
      <c r="S517" s="42">
        <v>227324.08</v>
      </c>
      <c r="T517" s="43">
        <v>0</v>
      </c>
      <c r="V517" s="127"/>
      <c r="W517" s="127"/>
    </row>
    <row r="518" spans="1:23" ht="15">
      <c r="A518" s="53">
        <v>24</v>
      </c>
      <c r="B518" s="47" t="s">
        <v>732</v>
      </c>
      <c r="C518" s="53">
        <v>78</v>
      </c>
      <c r="D518" s="50">
        <v>39045</v>
      </c>
      <c r="E518" s="39" t="s">
        <v>423</v>
      </c>
      <c r="F518" s="39" t="s">
        <v>704</v>
      </c>
      <c r="G518" s="37">
        <v>3</v>
      </c>
      <c r="H518" s="37">
        <v>3</v>
      </c>
      <c r="I518" s="40">
        <v>84</v>
      </c>
      <c r="J518" s="37">
        <f>K518+L518</f>
        <v>2</v>
      </c>
      <c r="K518" s="37">
        <v>0</v>
      </c>
      <c r="L518" s="37">
        <v>2</v>
      </c>
      <c r="M518" s="40">
        <f>N518+O518</f>
        <v>84</v>
      </c>
      <c r="N518" s="40">
        <v>0</v>
      </c>
      <c r="O518" s="41">
        <v>84</v>
      </c>
      <c r="P518" s="57">
        <f>M518*34600</f>
        <v>2906400</v>
      </c>
      <c r="Q518" s="42">
        <v>986467.33</v>
      </c>
      <c r="R518" s="42">
        <v>1692608.59</v>
      </c>
      <c r="S518" s="42">
        <v>227324.08</v>
      </c>
      <c r="T518" s="43">
        <v>0</v>
      </c>
      <c r="V518" s="127"/>
      <c r="W518" s="127"/>
    </row>
    <row r="519" spans="1:23" ht="15">
      <c r="A519" s="53">
        <v>25</v>
      </c>
      <c r="B519" s="47" t="s">
        <v>733</v>
      </c>
      <c r="C519" s="53">
        <v>80</v>
      </c>
      <c r="D519" s="50">
        <v>39045</v>
      </c>
      <c r="E519" s="39" t="s">
        <v>423</v>
      </c>
      <c r="F519" s="39" t="s">
        <v>704</v>
      </c>
      <c r="G519" s="37">
        <v>3</v>
      </c>
      <c r="H519" s="37">
        <v>3</v>
      </c>
      <c r="I519" s="40">
        <v>84</v>
      </c>
      <c r="J519" s="37">
        <f>K519+L519</f>
        <v>2</v>
      </c>
      <c r="K519" s="37">
        <v>0</v>
      </c>
      <c r="L519" s="37">
        <v>2</v>
      </c>
      <c r="M519" s="40">
        <f>N519+O519</f>
        <v>84</v>
      </c>
      <c r="N519" s="40">
        <v>0</v>
      </c>
      <c r="O519" s="41">
        <v>84</v>
      </c>
      <c r="P519" s="57">
        <f>M519*34600</f>
        <v>2906400</v>
      </c>
      <c r="Q519" s="42">
        <v>986467.33</v>
      </c>
      <c r="R519" s="42">
        <v>1692608.59</v>
      </c>
      <c r="S519" s="42">
        <v>227324.08</v>
      </c>
      <c r="T519" s="43">
        <v>0</v>
      </c>
      <c r="V519" s="127"/>
      <c r="W519" s="127"/>
    </row>
    <row r="520" spans="1:23" ht="15">
      <c r="A520" s="53">
        <v>26</v>
      </c>
      <c r="B520" s="47" t="s">
        <v>734</v>
      </c>
      <c r="C520" s="53">
        <v>83</v>
      </c>
      <c r="D520" s="50">
        <v>39045</v>
      </c>
      <c r="E520" s="39" t="s">
        <v>423</v>
      </c>
      <c r="F520" s="39" t="s">
        <v>704</v>
      </c>
      <c r="G520" s="37">
        <v>3</v>
      </c>
      <c r="H520" s="37">
        <v>3</v>
      </c>
      <c r="I520" s="40">
        <v>84</v>
      </c>
      <c r="J520" s="37">
        <f>K520+L520</f>
        <v>2</v>
      </c>
      <c r="K520" s="37">
        <v>0</v>
      </c>
      <c r="L520" s="37">
        <v>2</v>
      </c>
      <c r="M520" s="40">
        <f>N520+O520</f>
        <v>84</v>
      </c>
      <c r="N520" s="40">
        <v>0</v>
      </c>
      <c r="O520" s="41">
        <v>84</v>
      </c>
      <c r="P520" s="57">
        <f>M520*34600</f>
        <v>2906400</v>
      </c>
      <c r="Q520" s="42">
        <v>986467.33</v>
      </c>
      <c r="R520" s="42">
        <v>1692608.59</v>
      </c>
      <c r="S520" s="42">
        <v>227324.08</v>
      </c>
      <c r="T520" s="43">
        <v>0</v>
      </c>
      <c r="V520" s="127"/>
      <c r="W520" s="127"/>
    </row>
    <row r="521" spans="1:23" ht="15">
      <c r="A521" s="53">
        <v>27</v>
      </c>
      <c r="B521" s="47" t="s">
        <v>735</v>
      </c>
      <c r="C521" s="53">
        <v>105</v>
      </c>
      <c r="D521" s="50">
        <v>39048</v>
      </c>
      <c r="E521" s="39" t="s">
        <v>423</v>
      </c>
      <c r="F521" s="39" t="s">
        <v>704</v>
      </c>
      <c r="G521" s="37">
        <v>4</v>
      </c>
      <c r="H521" s="37">
        <v>4</v>
      </c>
      <c r="I521" s="40">
        <v>42</v>
      </c>
      <c r="J521" s="37">
        <v>2</v>
      </c>
      <c r="K521" s="37">
        <v>0</v>
      </c>
      <c r="L521" s="37">
        <v>2</v>
      </c>
      <c r="M521" s="40">
        <v>42</v>
      </c>
      <c r="N521" s="40">
        <v>0</v>
      </c>
      <c r="O521" s="41">
        <v>42</v>
      </c>
      <c r="P521" s="57">
        <f>M521*34600</f>
        <v>1453200</v>
      </c>
      <c r="Q521" s="42">
        <v>494233.67</v>
      </c>
      <c r="R521" s="42">
        <v>846304.3</v>
      </c>
      <c r="S521" s="42">
        <v>113662.03</v>
      </c>
      <c r="T521" s="43">
        <v>0</v>
      </c>
      <c r="V521" s="127"/>
      <c r="W521" s="127"/>
    </row>
    <row r="522" spans="1:23" ht="15">
      <c r="A522" s="53">
        <v>28</v>
      </c>
      <c r="B522" s="47" t="s">
        <v>736</v>
      </c>
      <c r="C522" s="53">
        <v>96</v>
      </c>
      <c r="D522" s="50">
        <v>39048</v>
      </c>
      <c r="E522" s="39" t="s">
        <v>423</v>
      </c>
      <c r="F522" s="39" t="s">
        <v>704</v>
      </c>
      <c r="G522" s="37">
        <v>9</v>
      </c>
      <c r="H522" s="37">
        <v>9</v>
      </c>
      <c r="I522" s="40">
        <v>160</v>
      </c>
      <c r="J522" s="37">
        <v>3</v>
      </c>
      <c r="K522" s="37">
        <v>0</v>
      </c>
      <c r="L522" s="37">
        <v>3</v>
      </c>
      <c r="M522" s="40">
        <v>160</v>
      </c>
      <c r="N522" s="40">
        <v>0</v>
      </c>
      <c r="O522" s="41">
        <v>160</v>
      </c>
      <c r="P522" s="57">
        <f>M522*34600</f>
        <v>5536000</v>
      </c>
      <c r="Q522" s="42">
        <v>1878985.41</v>
      </c>
      <c r="R522" s="42">
        <v>3224016.36</v>
      </c>
      <c r="S522" s="42">
        <v>432998.23</v>
      </c>
      <c r="T522" s="43">
        <v>0</v>
      </c>
      <c r="V522" s="127"/>
      <c r="W522" s="127"/>
    </row>
    <row r="523" spans="1:23" ht="15">
      <c r="A523" s="53">
        <v>29</v>
      </c>
      <c r="B523" s="47" t="s">
        <v>735</v>
      </c>
      <c r="C523" s="53">
        <v>104</v>
      </c>
      <c r="D523" s="50">
        <v>39048</v>
      </c>
      <c r="E523" s="39" t="s">
        <v>423</v>
      </c>
      <c r="F523" s="39" t="s">
        <v>704</v>
      </c>
      <c r="G523" s="37">
        <v>2</v>
      </c>
      <c r="H523" s="37">
        <v>2</v>
      </c>
      <c r="I523" s="40">
        <v>42</v>
      </c>
      <c r="J523" s="37">
        <f>K523+L523</f>
        <v>2</v>
      </c>
      <c r="K523" s="37">
        <v>0</v>
      </c>
      <c r="L523" s="37">
        <v>2</v>
      </c>
      <c r="M523" s="40">
        <f>N523+O523</f>
        <v>42</v>
      </c>
      <c r="N523" s="40">
        <v>0</v>
      </c>
      <c r="O523" s="41">
        <v>42</v>
      </c>
      <c r="P523" s="57">
        <f>M523*34600</f>
        <v>1453200</v>
      </c>
      <c r="Q523" s="82">
        <v>493233.67</v>
      </c>
      <c r="R523" s="42">
        <v>846304.3</v>
      </c>
      <c r="S523" s="42">
        <v>113662.03</v>
      </c>
      <c r="T523" s="43">
        <v>0</v>
      </c>
      <c r="V523" s="127"/>
      <c r="W523" s="127"/>
    </row>
    <row r="524" spans="1:23" s="1" customFormat="1" ht="11.25" customHeight="1">
      <c r="A524" s="62" t="s">
        <v>260</v>
      </c>
      <c r="B524" s="62" t="s">
        <v>736</v>
      </c>
      <c r="C524" s="31" t="s">
        <v>38</v>
      </c>
      <c r="D524" s="31" t="s">
        <v>38</v>
      </c>
      <c r="E524" s="31" t="s">
        <v>38</v>
      </c>
      <c r="F524" s="31" t="s">
        <v>38</v>
      </c>
      <c r="G524" s="160">
        <f>SUM(G525:G544)</f>
        <v>86</v>
      </c>
      <c r="H524" s="160">
        <f>SUM(H525:H544)</f>
        <v>86</v>
      </c>
      <c r="I524" s="160">
        <f>SUM(I525:I544)</f>
        <v>2910.8799999999997</v>
      </c>
      <c r="J524" s="160">
        <f>SUM(J525:J544)</f>
        <v>38</v>
      </c>
      <c r="K524" s="160">
        <f>SUM(K525:K544)</f>
        <v>1</v>
      </c>
      <c r="L524" s="160">
        <f>SUM(L525:L544)</f>
        <v>37</v>
      </c>
      <c r="M524" s="91">
        <f>SUM(M525:M544)</f>
        <v>1570.8999999999999</v>
      </c>
      <c r="N524" s="91">
        <f>SUM(N525:N544)</f>
        <v>43.5</v>
      </c>
      <c r="O524" s="91">
        <f>SUM(O525:O544)</f>
        <v>1527.3999999999999</v>
      </c>
      <c r="P524" s="92">
        <f>SUM(P525:P544)</f>
        <v>54353140</v>
      </c>
      <c r="Q524" s="92">
        <v>18448113.51</v>
      </c>
      <c r="R524" s="92">
        <v>31653795.64</v>
      </c>
      <c r="S524" s="92">
        <v>4251230.85</v>
      </c>
      <c r="T524" s="28">
        <v>0</v>
      </c>
      <c r="V524" s="54"/>
      <c r="W524" s="54"/>
    </row>
    <row r="525" spans="1:23" s="1" customFormat="1" ht="12.75">
      <c r="A525" s="53">
        <v>30</v>
      </c>
      <c r="B525" s="161" t="s">
        <v>737</v>
      </c>
      <c r="C525" s="39" t="s">
        <v>308</v>
      </c>
      <c r="D525" s="50">
        <v>40518</v>
      </c>
      <c r="E525" s="39" t="s">
        <v>423</v>
      </c>
      <c r="F525" s="39" t="s">
        <v>704</v>
      </c>
      <c r="G525" s="37">
        <v>7</v>
      </c>
      <c r="H525" s="37">
        <v>7</v>
      </c>
      <c r="I525" s="40">
        <v>80</v>
      </c>
      <c r="J525" s="37">
        <f>K525+L525</f>
        <v>2</v>
      </c>
      <c r="K525" s="37">
        <v>0</v>
      </c>
      <c r="L525" s="37">
        <v>2</v>
      </c>
      <c r="M525" s="40">
        <v>80</v>
      </c>
      <c r="N525" s="40">
        <v>0</v>
      </c>
      <c r="O525" s="41">
        <v>80</v>
      </c>
      <c r="P525" s="57">
        <f>M525*34600</f>
        <v>2768000</v>
      </c>
      <c r="Q525" s="42">
        <v>939492.7</v>
      </c>
      <c r="R525" s="139">
        <v>1612008.18</v>
      </c>
      <c r="S525" s="139">
        <v>216499.12000000002</v>
      </c>
      <c r="T525" s="43">
        <v>0</v>
      </c>
      <c r="V525" s="54"/>
      <c r="W525" s="54"/>
    </row>
    <row r="526" spans="1:23" s="1" customFormat="1" ht="12.75">
      <c r="A526" s="53">
        <v>31</v>
      </c>
      <c r="B526" s="161" t="s">
        <v>738</v>
      </c>
      <c r="C526" s="39" t="s">
        <v>298</v>
      </c>
      <c r="D526" s="50">
        <v>40518</v>
      </c>
      <c r="E526" s="39" t="s">
        <v>423</v>
      </c>
      <c r="F526" s="39" t="s">
        <v>704</v>
      </c>
      <c r="G526" s="37">
        <v>4</v>
      </c>
      <c r="H526" s="37">
        <v>4</v>
      </c>
      <c r="I526" s="40">
        <v>80</v>
      </c>
      <c r="J526" s="37">
        <f>K526+L526</f>
        <v>2</v>
      </c>
      <c r="K526" s="37">
        <v>0</v>
      </c>
      <c r="L526" s="37">
        <v>2</v>
      </c>
      <c r="M526" s="40">
        <v>80</v>
      </c>
      <c r="N526" s="40">
        <v>0</v>
      </c>
      <c r="O526" s="41">
        <v>80</v>
      </c>
      <c r="P526" s="57">
        <f>M526*34600</f>
        <v>2768000</v>
      </c>
      <c r="Q526" s="42">
        <v>939492.7</v>
      </c>
      <c r="R526" s="139">
        <v>1612008.18</v>
      </c>
      <c r="S526" s="139">
        <v>216499.12000000002</v>
      </c>
      <c r="T526" s="43">
        <v>0</v>
      </c>
      <c r="V526" s="54"/>
      <c r="W526" s="54"/>
    </row>
    <row r="527" spans="1:23" s="1" customFormat="1" ht="12.75">
      <c r="A527" s="53">
        <v>32</v>
      </c>
      <c r="B527" s="161" t="s">
        <v>739</v>
      </c>
      <c r="C527" s="39" t="s">
        <v>740</v>
      </c>
      <c r="D527" s="50">
        <v>40518</v>
      </c>
      <c r="E527" s="39" t="s">
        <v>423</v>
      </c>
      <c r="F527" s="39" t="s">
        <v>704</v>
      </c>
      <c r="G527" s="37">
        <v>2</v>
      </c>
      <c r="H527" s="37">
        <v>2</v>
      </c>
      <c r="I527" s="40">
        <v>128</v>
      </c>
      <c r="J527" s="37">
        <f>K527+L527</f>
        <v>2</v>
      </c>
      <c r="K527" s="37">
        <v>0</v>
      </c>
      <c r="L527" s="37">
        <v>2</v>
      </c>
      <c r="M527" s="40">
        <v>128</v>
      </c>
      <c r="N527" s="40">
        <v>0</v>
      </c>
      <c r="O527" s="41">
        <v>128</v>
      </c>
      <c r="P527" s="57">
        <f>M527*34600</f>
        <v>4428800</v>
      </c>
      <c r="Q527" s="42">
        <v>1503188.32</v>
      </c>
      <c r="R527" s="139">
        <v>2579213.09</v>
      </c>
      <c r="S527" s="139">
        <v>346398.59</v>
      </c>
      <c r="T527" s="43">
        <v>0</v>
      </c>
      <c r="V527" s="54"/>
      <c r="W527" s="54"/>
    </row>
    <row r="528" spans="1:23" s="1" customFormat="1" ht="12.75">
      <c r="A528" s="53">
        <v>33</v>
      </c>
      <c r="B528" s="161" t="s">
        <v>741</v>
      </c>
      <c r="C528" s="39" t="s">
        <v>306</v>
      </c>
      <c r="D528" s="50">
        <v>40518</v>
      </c>
      <c r="E528" s="39" t="s">
        <v>423</v>
      </c>
      <c r="F528" s="39" t="s">
        <v>704</v>
      </c>
      <c r="G528" s="37">
        <v>6</v>
      </c>
      <c r="H528" s="37">
        <v>6</v>
      </c>
      <c r="I528" s="40">
        <v>80.4</v>
      </c>
      <c r="J528" s="37">
        <f>K528+L528</f>
        <v>2</v>
      </c>
      <c r="K528" s="37">
        <v>0</v>
      </c>
      <c r="L528" s="37">
        <v>2</v>
      </c>
      <c r="M528" s="40">
        <v>80.4</v>
      </c>
      <c r="N528" s="40">
        <v>0</v>
      </c>
      <c r="O528" s="41">
        <v>80.4</v>
      </c>
      <c r="P528" s="57">
        <f>M528*34600</f>
        <v>2781840</v>
      </c>
      <c r="Q528" s="42">
        <v>944190.16</v>
      </c>
      <c r="R528" s="139">
        <v>1620068.22</v>
      </c>
      <c r="S528" s="139">
        <v>217581.62</v>
      </c>
      <c r="T528" s="43">
        <v>0</v>
      </c>
      <c r="V528" s="54"/>
      <c r="W528" s="54"/>
    </row>
    <row r="529" spans="1:23" s="1" customFormat="1" ht="12.75">
      <c r="A529" s="53">
        <v>34</v>
      </c>
      <c r="B529" s="161" t="s">
        <v>742</v>
      </c>
      <c r="C529" s="39" t="s">
        <v>304</v>
      </c>
      <c r="D529" s="50">
        <v>40518</v>
      </c>
      <c r="E529" s="39" t="s">
        <v>423</v>
      </c>
      <c r="F529" s="39" t="s">
        <v>704</v>
      </c>
      <c r="G529" s="37">
        <v>6</v>
      </c>
      <c r="H529" s="37">
        <v>6</v>
      </c>
      <c r="I529" s="40">
        <v>80</v>
      </c>
      <c r="J529" s="37">
        <f>K529+L529</f>
        <v>2</v>
      </c>
      <c r="K529" s="37">
        <v>0</v>
      </c>
      <c r="L529" s="37">
        <v>2</v>
      </c>
      <c r="M529" s="40">
        <v>80</v>
      </c>
      <c r="N529" s="40">
        <v>0</v>
      </c>
      <c r="O529" s="41">
        <v>80</v>
      </c>
      <c r="P529" s="57">
        <f>M529*34600</f>
        <v>2768000</v>
      </c>
      <c r="Q529" s="42">
        <v>939492.7</v>
      </c>
      <c r="R529" s="139">
        <v>1612008.18</v>
      </c>
      <c r="S529" s="139">
        <v>216499.12000000002</v>
      </c>
      <c r="T529" s="43">
        <v>0</v>
      </c>
      <c r="V529" s="54"/>
      <c r="W529" s="54"/>
    </row>
    <row r="530" spans="1:23" s="1" customFormat="1" ht="12.75">
      <c r="A530" s="53">
        <v>35</v>
      </c>
      <c r="B530" s="65" t="s">
        <v>743</v>
      </c>
      <c r="C530" s="39" t="s">
        <v>310</v>
      </c>
      <c r="D530" s="50">
        <v>40518</v>
      </c>
      <c r="E530" s="39" t="s">
        <v>423</v>
      </c>
      <c r="F530" s="39" t="s">
        <v>704</v>
      </c>
      <c r="G530" s="37">
        <v>8</v>
      </c>
      <c r="H530" s="37">
        <v>8</v>
      </c>
      <c r="I530" s="40">
        <v>120</v>
      </c>
      <c r="J530" s="37">
        <f>K530+L530</f>
        <v>2</v>
      </c>
      <c r="K530" s="37">
        <v>0</v>
      </c>
      <c r="L530" s="37">
        <v>2</v>
      </c>
      <c r="M530" s="40">
        <v>120</v>
      </c>
      <c r="N530" s="40">
        <v>0</v>
      </c>
      <c r="O530" s="41">
        <v>120</v>
      </c>
      <c r="P530" s="57">
        <f>M530*34600</f>
        <v>4152000</v>
      </c>
      <c r="Q530" s="139">
        <v>1409239.05</v>
      </c>
      <c r="R530" s="139">
        <v>2418012.27</v>
      </c>
      <c r="S530" s="139">
        <v>324748.68000000005</v>
      </c>
      <c r="T530" s="43">
        <v>0</v>
      </c>
      <c r="V530" s="54"/>
      <c r="W530" s="54"/>
    </row>
    <row r="531" spans="1:23" s="1" customFormat="1" ht="12.75">
      <c r="A531" s="53">
        <v>36</v>
      </c>
      <c r="B531" s="65" t="s">
        <v>744</v>
      </c>
      <c r="C531" s="39" t="s">
        <v>302</v>
      </c>
      <c r="D531" s="50">
        <v>40518</v>
      </c>
      <c r="E531" s="39" t="s">
        <v>423</v>
      </c>
      <c r="F531" s="39" t="s">
        <v>704</v>
      </c>
      <c r="G531" s="37">
        <v>2</v>
      </c>
      <c r="H531" s="37">
        <v>2</v>
      </c>
      <c r="I531" s="40">
        <v>80</v>
      </c>
      <c r="J531" s="37">
        <f>K531+L531</f>
        <v>2</v>
      </c>
      <c r="K531" s="37">
        <v>0</v>
      </c>
      <c r="L531" s="37">
        <v>2</v>
      </c>
      <c r="M531" s="40">
        <v>80</v>
      </c>
      <c r="N531" s="40">
        <v>0</v>
      </c>
      <c r="O531" s="41">
        <v>80</v>
      </c>
      <c r="P531" s="57">
        <f>M531*34600</f>
        <v>2768000</v>
      </c>
      <c r="Q531" s="139">
        <v>939492.7</v>
      </c>
      <c r="R531" s="139">
        <v>1612008.18</v>
      </c>
      <c r="S531" s="139">
        <v>216499.12000000002</v>
      </c>
      <c r="T531" s="43">
        <v>0</v>
      </c>
      <c r="V531" s="54"/>
      <c r="W531" s="54"/>
    </row>
    <row r="532" spans="1:23" s="1" customFormat="1" ht="12.75">
      <c r="A532" s="53">
        <v>37</v>
      </c>
      <c r="B532" s="65" t="s">
        <v>745</v>
      </c>
      <c r="C532" s="39" t="s">
        <v>300</v>
      </c>
      <c r="D532" s="50">
        <v>40518</v>
      </c>
      <c r="E532" s="39" t="s">
        <v>423</v>
      </c>
      <c r="F532" s="39" t="s">
        <v>704</v>
      </c>
      <c r="G532" s="37">
        <v>7</v>
      </c>
      <c r="H532" s="37">
        <v>7</v>
      </c>
      <c r="I532" s="40">
        <v>120</v>
      </c>
      <c r="J532" s="37">
        <f>K532+L532</f>
        <v>2</v>
      </c>
      <c r="K532" s="37">
        <v>0</v>
      </c>
      <c r="L532" s="37">
        <v>2</v>
      </c>
      <c r="M532" s="40">
        <v>120</v>
      </c>
      <c r="N532" s="40">
        <v>0</v>
      </c>
      <c r="O532" s="41">
        <v>120</v>
      </c>
      <c r="P532" s="57">
        <f>M532*34600</f>
        <v>4152000</v>
      </c>
      <c r="Q532" s="139">
        <v>1409239.05</v>
      </c>
      <c r="R532" s="139">
        <v>2418012.27</v>
      </c>
      <c r="S532" s="139">
        <v>324748.68000000005</v>
      </c>
      <c r="T532" s="43">
        <v>0</v>
      </c>
      <c r="V532" s="54"/>
      <c r="W532" s="54"/>
    </row>
    <row r="533" spans="1:23" s="1" customFormat="1" ht="12.75">
      <c r="A533" s="53">
        <v>38</v>
      </c>
      <c r="B533" s="65" t="s">
        <v>746</v>
      </c>
      <c r="C533" s="39" t="s">
        <v>93</v>
      </c>
      <c r="D533" s="50">
        <v>40532</v>
      </c>
      <c r="E533" s="39" t="s">
        <v>423</v>
      </c>
      <c r="F533" s="39" t="s">
        <v>704</v>
      </c>
      <c r="G533" s="37">
        <v>11</v>
      </c>
      <c r="H533" s="37">
        <v>11</v>
      </c>
      <c r="I533" s="40">
        <v>554.6</v>
      </c>
      <c r="J533" s="37">
        <v>5</v>
      </c>
      <c r="K533" s="37">
        <v>0</v>
      </c>
      <c r="L533" s="37">
        <v>5</v>
      </c>
      <c r="M533" s="40">
        <v>157</v>
      </c>
      <c r="N533" s="40">
        <v>0</v>
      </c>
      <c r="O533" s="41">
        <v>157</v>
      </c>
      <c r="P533" s="57">
        <f>M533*34600</f>
        <v>5432200</v>
      </c>
      <c r="Q533" s="42">
        <v>1843754.42</v>
      </c>
      <c r="R533" s="139">
        <v>3163566.06</v>
      </c>
      <c r="S533" s="139">
        <v>424879.52</v>
      </c>
      <c r="T533" s="43">
        <v>0</v>
      </c>
      <c r="V533" s="54"/>
      <c r="W533" s="54"/>
    </row>
    <row r="534" spans="1:23" s="1" customFormat="1" ht="12.75">
      <c r="A534" s="53">
        <v>39</v>
      </c>
      <c r="B534" s="65" t="s">
        <v>747</v>
      </c>
      <c r="C534" s="39" t="s">
        <v>740</v>
      </c>
      <c r="D534" s="50">
        <v>40581</v>
      </c>
      <c r="E534" s="39" t="s">
        <v>423</v>
      </c>
      <c r="F534" s="39" t="s">
        <v>704</v>
      </c>
      <c r="G534" s="37">
        <v>1</v>
      </c>
      <c r="H534" s="37">
        <v>1</v>
      </c>
      <c r="I534" s="40">
        <v>82.6</v>
      </c>
      <c r="J534" s="37">
        <v>1</v>
      </c>
      <c r="K534" s="37">
        <v>0</v>
      </c>
      <c r="L534" s="37">
        <v>1</v>
      </c>
      <c r="M534" s="40">
        <v>41.9</v>
      </c>
      <c r="N534" s="40">
        <v>0</v>
      </c>
      <c r="O534" s="41">
        <v>41.9</v>
      </c>
      <c r="P534" s="57">
        <f>M534*34600</f>
        <v>1449740</v>
      </c>
      <c r="Q534" s="42">
        <v>492059.3</v>
      </c>
      <c r="R534" s="139">
        <v>844289.3</v>
      </c>
      <c r="S534" s="139">
        <v>113391.4</v>
      </c>
      <c r="T534" s="43">
        <v>0</v>
      </c>
      <c r="V534" s="54"/>
      <c r="W534" s="54"/>
    </row>
    <row r="535" spans="1:23" s="1" customFormat="1" ht="12.75">
      <c r="A535" s="53">
        <v>40</v>
      </c>
      <c r="B535" s="65" t="s">
        <v>748</v>
      </c>
      <c r="C535" s="39" t="s">
        <v>598</v>
      </c>
      <c r="D535" s="50">
        <v>40581</v>
      </c>
      <c r="E535" s="39" t="s">
        <v>423</v>
      </c>
      <c r="F535" s="39" t="s">
        <v>704</v>
      </c>
      <c r="G535" s="37">
        <v>2</v>
      </c>
      <c r="H535" s="37">
        <v>2</v>
      </c>
      <c r="I535" s="40">
        <v>84</v>
      </c>
      <c r="J535" s="37">
        <v>1</v>
      </c>
      <c r="K535" s="37">
        <v>0</v>
      </c>
      <c r="L535" s="37">
        <v>1</v>
      </c>
      <c r="M535" s="40">
        <v>42</v>
      </c>
      <c r="N535" s="40">
        <v>0</v>
      </c>
      <c r="O535" s="41">
        <v>42</v>
      </c>
      <c r="P535" s="57">
        <f>M535*34600</f>
        <v>1453200</v>
      </c>
      <c r="Q535" s="42">
        <v>493233.66</v>
      </c>
      <c r="R535" s="139">
        <v>846304.3</v>
      </c>
      <c r="S535" s="139">
        <v>113662.04</v>
      </c>
      <c r="T535" s="43">
        <v>0</v>
      </c>
      <c r="V535" s="54"/>
      <c r="W535" s="54"/>
    </row>
    <row r="536" spans="1:23" s="1" customFormat="1" ht="12.75">
      <c r="A536" s="53">
        <v>41</v>
      </c>
      <c r="B536" s="65" t="s">
        <v>749</v>
      </c>
      <c r="C536" s="39" t="s">
        <v>596</v>
      </c>
      <c r="D536" s="50">
        <v>40581</v>
      </c>
      <c r="E536" s="39" t="s">
        <v>423</v>
      </c>
      <c r="F536" s="39" t="s">
        <v>704</v>
      </c>
      <c r="G536" s="37">
        <v>4</v>
      </c>
      <c r="H536" s="37">
        <v>4</v>
      </c>
      <c r="I536" s="40">
        <v>120</v>
      </c>
      <c r="J536" s="37">
        <v>2</v>
      </c>
      <c r="K536" s="37">
        <v>0</v>
      </c>
      <c r="L536" s="37">
        <v>2</v>
      </c>
      <c r="M536" s="40">
        <v>81</v>
      </c>
      <c r="N536" s="40">
        <v>0</v>
      </c>
      <c r="O536" s="41">
        <v>81</v>
      </c>
      <c r="P536" s="57">
        <f>M536*34600</f>
        <v>2802600</v>
      </c>
      <c r="Q536" s="42">
        <v>951236.36</v>
      </c>
      <c r="R536" s="139">
        <v>1632158.2833005919</v>
      </c>
      <c r="S536" s="139">
        <v>219205.36</v>
      </c>
      <c r="T536" s="43">
        <v>0</v>
      </c>
      <c r="V536" s="54"/>
      <c r="W536" s="54"/>
    </row>
    <row r="537" spans="1:23" s="1" customFormat="1" ht="12.75">
      <c r="A537" s="53">
        <v>42</v>
      </c>
      <c r="B537" s="65" t="s">
        <v>750</v>
      </c>
      <c r="C537" s="39" t="s">
        <v>751</v>
      </c>
      <c r="D537" s="50">
        <v>40581</v>
      </c>
      <c r="E537" s="39" t="s">
        <v>423</v>
      </c>
      <c r="F537" s="39" t="s">
        <v>704</v>
      </c>
      <c r="G537" s="37">
        <v>3</v>
      </c>
      <c r="H537" s="37">
        <v>3</v>
      </c>
      <c r="I537" s="40">
        <v>132</v>
      </c>
      <c r="J537" s="37">
        <v>1</v>
      </c>
      <c r="K537" s="37">
        <v>0</v>
      </c>
      <c r="L537" s="37">
        <v>1</v>
      </c>
      <c r="M537" s="40">
        <v>32.5</v>
      </c>
      <c r="N537" s="40">
        <v>0</v>
      </c>
      <c r="O537" s="41">
        <v>32.5</v>
      </c>
      <c r="P537" s="57">
        <f>M537*34600</f>
        <v>1124500</v>
      </c>
      <c r="Q537" s="42">
        <v>381668.91</v>
      </c>
      <c r="R537" s="139">
        <v>654878.32</v>
      </c>
      <c r="S537" s="139">
        <v>87952.77</v>
      </c>
      <c r="T537" s="43">
        <v>0</v>
      </c>
      <c r="V537" s="54"/>
      <c r="W537" s="54"/>
    </row>
    <row r="538" spans="1:23" s="1" customFormat="1" ht="12.75">
      <c r="A538" s="53">
        <v>43</v>
      </c>
      <c r="B538" s="65" t="s">
        <v>752</v>
      </c>
      <c r="C538" s="39" t="s">
        <v>753</v>
      </c>
      <c r="D538" s="50">
        <v>40581</v>
      </c>
      <c r="E538" s="39" t="s">
        <v>423</v>
      </c>
      <c r="F538" s="39" t="s">
        <v>704</v>
      </c>
      <c r="G538" s="37">
        <v>3</v>
      </c>
      <c r="H538" s="37">
        <v>3</v>
      </c>
      <c r="I538" s="40">
        <v>83</v>
      </c>
      <c r="J538" s="37">
        <v>1</v>
      </c>
      <c r="K538" s="37">
        <v>0</v>
      </c>
      <c r="L538" s="37">
        <v>1</v>
      </c>
      <c r="M538" s="40">
        <v>32.5</v>
      </c>
      <c r="N538" s="40">
        <v>0</v>
      </c>
      <c r="O538" s="41">
        <v>32.5</v>
      </c>
      <c r="P538" s="57">
        <f>M538*34600</f>
        <v>1124500</v>
      </c>
      <c r="Q538" s="42">
        <v>381668.91</v>
      </c>
      <c r="R538" s="139">
        <v>654878.32</v>
      </c>
      <c r="S538" s="139">
        <v>87952.77</v>
      </c>
      <c r="T538" s="43">
        <v>0</v>
      </c>
      <c r="V538" s="54"/>
      <c r="W538" s="54"/>
    </row>
    <row r="539" spans="1:23" s="1" customFormat="1" ht="12.75">
      <c r="A539" s="53">
        <v>44</v>
      </c>
      <c r="B539" s="65" t="s">
        <v>754</v>
      </c>
      <c r="C539" s="39" t="s">
        <v>755</v>
      </c>
      <c r="D539" s="50">
        <v>40581</v>
      </c>
      <c r="E539" s="39" t="s">
        <v>423</v>
      </c>
      <c r="F539" s="39" t="s">
        <v>704</v>
      </c>
      <c r="G539" s="37">
        <v>2</v>
      </c>
      <c r="H539" s="37">
        <v>2</v>
      </c>
      <c r="I539" s="40">
        <v>83</v>
      </c>
      <c r="J539" s="37">
        <v>1</v>
      </c>
      <c r="K539" s="37">
        <v>0</v>
      </c>
      <c r="L539" s="37">
        <v>1</v>
      </c>
      <c r="M539" s="40">
        <v>32.5</v>
      </c>
      <c r="N539" s="40">
        <v>0</v>
      </c>
      <c r="O539" s="41">
        <v>32.5</v>
      </c>
      <c r="P539" s="57">
        <f>M539*34600</f>
        <v>1124500</v>
      </c>
      <c r="Q539" s="42">
        <v>381668.9089534662</v>
      </c>
      <c r="R539" s="139">
        <v>654878.32</v>
      </c>
      <c r="S539" s="139">
        <v>87952.77</v>
      </c>
      <c r="T539" s="43">
        <v>0</v>
      </c>
      <c r="V539" s="54"/>
      <c r="W539" s="54"/>
    </row>
    <row r="540" spans="1:23" s="1" customFormat="1" ht="12.75">
      <c r="A540" s="53">
        <v>45</v>
      </c>
      <c r="B540" s="65" t="s">
        <v>756</v>
      </c>
      <c r="C540" s="39" t="s">
        <v>757</v>
      </c>
      <c r="D540" s="50">
        <v>40581</v>
      </c>
      <c r="E540" s="39" t="s">
        <v>423</v>
      </c>
      <c r="F540" s="39" t="s">
        <v>704</v>
      </c>
      <c r="G540" s="37">
        <v>1</v>
      </c>
      <c r="H540" s="37">
        <v>1</v>
      </c>
      <c r="I540" s="40">
        <v>83</v>
      </c>
      <c r="J540" s="37">
        <v>1</v>
      </c>
      <c r="K540" s="37">
        <v>0</v>
      </c>
      <c r="L540" s="37">
        <v>1</v>
      </c>
      <c r="M540" s="40">
        <v>32.5</v>
      </c>
      <c r="N540" s="40">
        <v>0</v>
      </c>
      <c r="O540" s="41">
        <v>32.5</v>
      </c>
      <c r="P540" s="57">
        <f>M540*34600</f>
        <v>1124500</v>
      </c>
      <c r="Q540" s="42">
        <v>381668.91</v>
      </c>
      <c r="R540" s="139">
        <v>654878.32</v>
      </c>
      <c r="S540" s="139">
        <v>87952.77</v>
      </c>
      <c r="T540" s="43">
        <v>0</v>
      </c>
      <c r="V540" s="54"/>
      <c r="W540" s="54"/>
    </row>
    <row r="541" spans="1:23" s="1" customFormat="1" ht="12.75">
      <c r="A541" s="53">
        <v>46</v>
      </c>
      <c r="B541" s="65" t="s">
        <v>758</v>
      </c>
      <c r="C541" s="39" t="s">
        <v>759</v>
      </c>
      <c r="D541" s="50">
        <v>40581</v>
      </c>
      <c r="E541" s="39" t="s">
        <v>423</v>
      </c>
      <c r="F541" s="39" t="s">
        <v>704</v>
      </c>
      <c r="G541" s="37">
        <v>5</v>
      </c>
      <c r="H541" s="37">
        <v>5</v>
      </c>
      <c r="I541" s="40">
        <v>152.5</v>
      </c>
      <c r="J541" s="37">
        <v>3</v>
      </c>
      <c r="K541" s="37">
        <v>0</v>
      </c>
      <c r="L541" s="37">
        <v>3</v>
      </c>
      <c r="M541" s="40">
        <v>120</v>
      </c>
      <c r="N541" s="40">
        <v>0</v>
      </c>
      <c r="O541" s="41">
        <v>120</v>
      </c>
      <c r="P541" s="57">
        <f>M541*34600</f>
        <v>4152000</v>
      </c>
      <c r="Q541" s="42">
        <v>1409239.05</v>
      </c>
      <c r="R541" s="139">
        <v>2418012.27</v>
      </c>
      <c r="S541" s="139">
        <v>324748.68000000005</v>
      </c>
      <c r="T541" s="43">
        <v>0</v>
      </c>
      <c r="V541" s="54"/>
      <c r="W541" s="54"/>
    </row>
    <row r="542" spans="1:23" s="1" customFormat="1" ht="12.75">
      <c r="A542" s="53">
        <v>47</v>
      </c>
      <c r="B542" s="65" t="s">
        <v>760</v>
      </c>
      <c r="C542" s="39" t="s">
        <v>761</v>
      </c>
      <c r="D542" s="50">
        <v>40581</v>
      </c>
      <c r="E542" s="39" t="s">
        <v>423</v>
      </c>
      <c r="F542" s="39" t="s">
        <v>704</v>
      </c>
      <c r="G542" s="37">
        <v>3</v>
      </c>
      <c r="H542" s="37">
        <v>3</v>
      </c>
      <c r="I542" s="40">
        <v>332.2</v>
      </c>
      <c r="J542" s="37">
        <v>1</v>
      </c>
      <c r="K542" s="37">
        <v>0</v>
      </c>
      <c r="L542" s="37">
        <v>1</v>
      </c>
      <c r="M542" s="40">
        <v>32</v>
      </c>
      <c r="N542" s="40">
        <v>0</v>
      </c>
      <c r="O542" s="41">
        <v>32</v>
      </c>
      <c r="P542" s="57">
        <f>M542*34600</f>
        <v>1107200</v>
      </c>
      <c r="Q542" s="42">
        <v>375797.08</v>
      </c>
      <c r="R542" s="139">
        <v>644803.27</v>
      </c>
      <c r="S542" s="139">
        <v>86599.65</v>
      </c>
      <c r="T542" s="43">
        <v>0</v>
      </c>
      <c r="V542" s="54"/>
      <c r="W542" s="54"/>
    </row>
    <row r="543" spans="1:23" s="1" customFormat="1" ht="12.75">
      <c r="A543" s="53">
        <v>48</v>
      </c>
      <c r="B543" s="65" t="s">
        <v>762</v>
      </c>
      <c r="C543" s="39" t="s">
        <v>763</v>
      </c>
      <c r="D543" s="50">
        <v>40581</v>
      </c>
      <c r="E543" s="39" t="s">
        <v>423</v>
      </c>
      <c r="F543" s="39" t="s">
        <v>704</v>
      </c>
      <c r="G543" s="37">
        <v>1</v>
      </c>
      <c r="H543" s="37">
        <v>1</v>
      </c>
      <c r="I543" s="40">
        <v>83</v>
      </c>
      <c r="J543" s="37">
        <v>1</v>
      </c>
      <c r="K543" s="37">
        <v>0</v>
      </c>
      <c r="L543" s="37">
        <v>1</v>
      </c>
      <c r="M543" s="40">
        <v>22.5</v>
      </c>
      <c r="N543" s="40">
        <v>0</v>
      </c>
      <c r="O543" s="41">
        <v>22.5</v>
      </c>
      <c r="P543" s="57">
        <f>M543*34600</f>
        <v>778500</v>
      </c>
      <c r="Q543" s="42">
        <v>264232.32</v>
      </c>
      <c r="R543" s="139">
        <v>453377.3</v>
      </c>
      <c r="S543" s="139">
        <v>60890.38</v>
      </c>
      <c r="T543" s="43">
        <v>0</v>
      </c>
      <c r="V543" s="54"/>
      <c r="W543" s="54"/>
    </row>
    <row r="544" spans="1:23" s="1" customFormat="1" ht="12.75">
      <c r="A544" s="53">
        <v>49</v>
      </c>
      <c r="B544" s="115" t="s">
        <v>764</v>
      </c>
      <c r="C544" s="116" t="s">
        <v>753</v>
      </c>
      <c r="D544" s="111">
        <v>40869</v>
      </c>
      <c r="E544" s="39" t="s">
        <v>423</v>
      </c>
      <c r="F544" s="39" t="s">
        <v>704</v>
      </c>
      <c r="G544" s="98">
        <v>8</v>
      </c>
      <c r="H544" s="98">
        <v>8</v>
      </c>
      <c r="I544" s="98">
        <v>352.58</v>
      </c>
      <c r="J544" s="98">
        <v>4</v>
      </c>
      <c r="K544" s="98">
        <v>1</v>
      </c>
      <c r="L544" s="98">
        <v>3</v>
      </c>
      <c r="M544" s="99">
        <v>176.1</v>
      </c>
      <c r="N544" s="99">
        <v>43.5</v>
      </c>
      <c r="O544" s="99">
        <v>132.6</v>
      </c>
      <c r="P544" s="57">
        <f>M544*34600</f>
        <v>6093060</v>
      </c>
      <c r="Q544" s="42">
        <v>2068058.3</v>
      </c>
      <c r="R544" s="57">
        <v>3548433.01</v>
      </c>
      <c r="S544" s="57">
        <v>476568.69</v>
      </c>
      <c r="T544" s="43">
        <v>0</v>
      </c>
      <c r="V544" s="54"/>
      <c r="W544" s="54"/>
    </row>
    <row r="545" spans="1:23" s="29" customFormat="1" ht="14.25" customHeight="1">
      <c r="A545" s="62" t="s">
        <v>337</v>
      </c>
      <c r="B545" s="62"/>
      <c r="C545" s="31" t="s">
        <v>38</v>
      </c>
      <c r="D545" s="31" t="s">
        <v>38</v>
      </c>
      <c r="E545" s="31" t="s">
        <v>38</v>
      </c>
      <c r="F545" s="31" t="s">
        <v>38</v>
      </c>
      <c r="G545" s="26">
        <f>SUM(G546:G547)</f>
        <v>8</v>
      </c>
      <c r="H545" s="26">
        <f>SUM(H546:H547)</f>
        <v>8</v>
      </c>
      <c r="I545" s="27">
        <f>SUM(I546:I547)</f>
        <v>168</v>
      </c>
      <c r="J545" s="26">
        <f>SUM(J546:J547)</f>
        <v>3</v>
      </c>
      <c r="K545" s="26">
        <f>SUM(K546:K547)</f>
        <v>3</v>
      </c>
      <c r="L545" s="26">
        <f>SUM(L546:L547)</f>
        <v>0</v>
      </c>
      <c r="M545" s="27">
        <f>SUM(M546:M547)</f>
        <v>126</v>
      </c>
      <c r="N545" s="27">
        <f>SUM(N546:N547)</f>
        <v>126</v>
      </c>
      <c r="O545" s="32">
        <f>SUM(O546:O547)</f>
        <v>0</v>
      </c>
      <c r="P545" s="33">
        <f>P546+P547</f>
        <v>4359600</v>
      </c>
      <c r="Q545" s="33">
        <v>1479701</v>
      </c>
      <c r="R545" s="33">
        <v>2538912.89</v>
      </c>
      <c r="S545" s="33">
        <v>340986.11</v>
      </c>
      <c r="T545" s="28">
        <v>0</v>
      </c>
      <c r="V545" s="36"/>
      <c r="W545" s="36"/>
    </row>
    <row r="546" spans="1:23" ht="15">
      <c r="A546" s="67">
        <v>50</v>
      </c>
      <c r="B546" s="47" t="s">
        <v>765</v>
      </c>
      <c r="C546" s="128" t="s">
        <v>766</v>
      </c>
      <c r="D546" s="129">
        <v>39656</v>
      </c>
      <c r="E546" s="39" t="s">
        <v>423</v>
      </c>
      <c r="F546" s="39" t="s">
        <v>704</v>
      </c>
      <c r="G546" s="130">
        <v>1</v>
      </c>
      <c r="H546" s="130">
        <v>1</v>
      </c>
      <c r="I546" s="131">
        <v>84</v>
      </c>
      <c r="J546" s="130">
        <f>K546+L546</f>
        <v>1</v>
      </c>
      <c r="K546" s="130">
        <v>1</v>
      </c>
      <c r="L546" s="130">
        <v>0</v>
      </c>
      <c r="M546" s="131">
        <f>N546+O546</f>
        <v>42</v>
      </c>
      <c r="N546" s="131">
        <v>42</v>
      </c>
      <c r="O546" s="132">
        <v>0</v>
      </c>
      <c r="P546" s="57">
        <f>M546*34600</f>
        <v>1453200</v>
      </c>
      <c r="Q546" s="42">
        <v>493233.67</v>
      </c>
      <c r="R546" s="42">
        <v>846304.3</v>
      </c>
      <c r="S546" s="42">
        <v>113662.03</v>
      </c>
      <c r="T546" s="43">
        <v>0</v>
      </c>
      <c r="V546" s="127"/>
      <c r="W546" s="127"/>
    </row>
    <row r="547" spans="1:23" ht="15">
      <c r="A547" s="67">
        <v>51</v>
      </c>
      <c r="B547" s="47" t="s">
        <v>767</v>
      </c>
      <c r="C547" s="39" t="s">
        <v>768</v>
      </c>
      <c r="D547" s="50">
        <v>39834</v>
      </c>
      <c r="E547" s="39" t="s">
        <v>423</v>
      </c>
      <c r="F547" s="39" t="s">
        <v>704</v>
      </c>
      <c r="G547" s="37">
        <v>7</v>
      </c>
      <c r="H547" s="37">
        <v>7</v>
      </c>
      <c r="I547" s="40">
        <v>84</v>
      </c>
      <c r="J547" s="37">
        <f>K547+L547</f>
        <v>2</v>
      </c>
      <c r="K547" s="37">
        <v>2</v>
      </c>
      <c r="L547" s="37">
        <v>0</v>
      </c>
      <c r="M547" s="40">
        <f>N547+O547</f>
        <v>84</v>
      </c>
      <c r="N547" s="40">
        <v>84</v>
      </c>
      <c r="O547" s="41">
        <v>0</v>
      </c>
      <c r="P547" s="57">
        <f>M547*34600</f>
        <v>2906400</v>
      </c>
      <c r="Q547" s="42">
        <v>986467.33</v>
      </c>
      <c r="R547" s="42">
        <v>1692608.59</v>
      </c>
      <c r="S547" s="42">
        <v>227324.08</v>
      </c>
      <c r="T547" s="43">
        <v>0</v>
      </c>
      <c r="V547" s="127"/>
      <c r="W547" s="127"/>
    </row>
    <row r="548" spans="1:23" ht="17.25" customHeight="1">
      <c r="A548" s="62" t="s">
        <v>342</v>
      </c>
      <c r="B548" s="62"/>
      <c r="C548" s="31" t="s">
        <v>38</v>
      </c>
      <c r="D548" s="31" t="s">
        <v>38</v>
      </c>
      <c r="E548" s="31" t="s">
        <v>38</v>
      </c>
      <c r="F548" s="31" t="s">
        <v>38</v>
      </c>
      <c r="G548" s="26">
        <f>SUM(G549:G549)</f>
        <v>24</v>
      </c>
      <c r="H548" s="26">
        <f>SUM(H549:H549)</f>
        <v>24</v>
      </c>
      <c r="I548" s="27">
        <f>SUM(I549:I549)</f>
        <v>737.1</v>
      </c>
      <c r="J548" s="26">
        <f>SUM(J549:J549)</f>
        <v>8</v>
      </c>
      <c r="K548" s="26">
        <f>SUM(K549:K549)</f>
        <v>4</v>
      </c>
      <c r="L548" s="26">
        <f>SUM(L549:L549)</f>
        <v>4</v>
      </c>
      <c r="M548" s="27">
        <f>SUM(M549:M549)</f>
        <v>737.1</v>
      </c>
      <c r="N548" s="27">
        <f>SUM(N549:N549)</f>
        <v>160.6</v>
      </c>
      <c r="O548" s="32">
        <f>SUM(O549:O549)</f>
        <v>576.5</v>
      </c>
      <c r="P548" s="33">
        <f>SUM(P549:P549)</f>
        <v>25503660</v>
      </c>
      <c r="Q548" s="33">
        <v>8656250.85</v>
      </c>
      <c r="R548" s="33">
        <v>14852640.38</v>
      </c>
      <c r="S548" s="33">
        <v>1994768.77</v>
      </c>
      <c r="T548" s="28">
        <v>0</v>
      </c>
      <c r="V548" s="54"/>
      <c r="W548" s="54"/>
    </row>
    <row r="549" spans="1:23" ht="15">
      <c r="A549" s="67">
        <v>52</v>
      </c>
      <c r="B549" s="61" t="s">
        <v>769</v>
      </c>
      <c r="C549" s="137">
        <v>6</v>
      </c>
      <c r="D549" s="50">
        <v>40549</v>
      </c>
      <c r="E549" s="39" t="s">
        <v>423</v>
      </c>
      <c r="F549" s="39" t="s">
        <v>704</v>
      </c>
      <c r="G549" s="37">
        <v>24</v>
      </c>
      <c r="H549" s="37">
        <v>24</v>
      </c>
      <c r="I549" s="40">
        <v>737.1</v>
      </c>
      <c r="J549" s="37">
        <f>K549+L549</f>
        <v>8</v>
      </c>
      <c r="K549" s="37">
        <v>4</v>
      </c>
      <c r="L549" s="37">
        <v>4</v>
      </c>
      <c r="M549" s="40">
        <f>N549+O549</f>
        <v>737.1</v>
      </c>
      <c r="N549" s="40">
        <v>160.6</v>
      </c>
      <c r="O549" s="41">
        <v>576.5</v>
      </c>
      <c r="P549" s="57">
        <f>M549*34600</f>
        <v>25503660</v>
      </c>
      <c r="Q549" s="42">
        <v>8656250.85</v>
      </c>
      <c r="R549" s="42">
        <v>14852640.38</v>
      </c>
      <c r="S549" s="42">
        <v>1994768.77</v>
      </c>
      <c r="T549" s="43">
        <v>0</v>
      </c>
      <c r="V549" s="54"/>
      <c r="W549" s="54"/>
    </row>
    <row r="550" spans="1:23" s="29" customFormat="1" ht="16.5" customHeight="1">
      <c r="A550" s="62" t="s">
        <v>350</v>
      </c>
      <c r="B550" s="62"/>
      <c r="C550" s="31" t="s">
        <v>38</v>
      </c>
      <c r="D550" s="162" t="s">
        <v>38</v>
      </c>
      <c r="E550" s="31" t="s">
        <v>38</v>
      </c>
      <c r="F550" s="163" t="s">
        <v>38</v>
      </c>
      <c r="G550" s="26">
        <f>SUM(G551:G558)</f>
        <v>41</v>
      </c>
      <c r="H550" s="26">
        <f>SUM(H551:H558)</f>
        <v>41</v>
      </c>
      <c r="I550" s="27">
        <f>SUM(I551:I558)</f>
        <v>1254.5</v>
      </c>
      <c r="J550" s="26">
        <f>SUM(J551:J558)</f>
        <v>21</v>
      </c>
      <c r="K550" s="26">
        <f>SUM(K551:K558)</f>
        <v>0</v>
      </c>
      <c r="L550" s="26">
        <f>SUM(L551:L558)</f>
        <v>21</v>
      </c>
      <c r="M550" s="27">
        <f>SUM(M551:M558)</f>
        <v>807.2199999999999</v>
      </c>
      <c r="N550" s="27">
        <f>SUM(N551:N558)</f>
        <v>0</v>
      </c>
      <c r="O550" s="32">
        <f>SUM(O551:O558)</f>
        <v>807.2199999999999</v>
      </c>
      <c r="P550" s="164">
        <f>SUM(P551:P558)</f>
        <v>27929812</v>
      </c>
      <c r="Q550" s="164">
        <v>9479716.2</v>
      </c>
      <c r="R550" s="164">
        <v>16265565.55</v>
      </c>
      <c r="S550" s="164">
        <v>2184530.25</v>
      </c>
      <c r="T550" s="28">
        <v>0</v>
      </c>
      <c r="V550" s="36"/>
      <c r="W550" s="36"/>
    </row>
    <row r="551" spans="1:23" ht="15">
      <c r="A551" s="67">
        <v>53</v>
      </c>
      <c r="B551" s="61" t="s">
        <v>770</v>
      </c>
      <c r="C551" s="53">
        <v>41</v>
      </c>
      <c r="D551" s="53" t="s">
        <v>771</v>
      </c>
      <c r="E551" s="39" t="s">
        <v>423</v>
      </c>
      <c r="F551" s="39" t="s">
        <v>704</v>
      </c>
      <c r="G551" s="37">
        <v>7</v>
      </c>
      <c r="H551" s="37">
        <v>7</v>
      </c>
      <c r="I551" s="40">
        <v>137.9</v>
      </c>
      <c r="J551" s="37">
        <v>3</v>
      </c>
      <c r="K551" s="37">
        <v>0</v>
      </c>
      <c r="L551" s="37">
        <v>3</v>
      </c>
      <c r="M551" s="40">
        <v>103.42</v>
      </c>
      <c r="N551" s="40">
        <v>0</v>
      </c>
      <c r="O551" s="41">
        <v>103.42</v>
      </c>
      <c r="P551" s="57">
        <f>M551*34600</f>
        <v>3578332</v>
      </c>
      <c r="Q551" s="42">
        <v>1214529.2</v>
      </c>
      <c r="R551" s="42">
        <v>2083923.57</v>
      </c>
      <c r="S551" s="42">
        <v>279879.23</v>
      </c>
      <c r="T551" s="43">
        <v>0</v>
      </c>
      <c r="V551" s="127"/>
      <c r="W551" s="127"/>
    </row>
    <row r="552" spans="1:23" ht="15">
      <c r="A552" s="67">
        <v>54</v>
      </c>
      <c r="B552" s="61" t="s">
        <v>772</v>
      </c>
      <c r="C552" s="53">
        <v>105</v>
      </c>
      <c r="D552" s="53" t="s">
        <v>773</v>
      </c>
      <c r="E552" s="39" t="s">
        <v>423</v>
      </c>
      <c r="F552" s="39" t="s">
        <v>704</v>
      </c>
      <c r="G552" s="37">
        <v>1</v>
      </c>
      <c r="H552" s="37">
        <v>1</v>
      </c>
      <c r="I552" s="40">
        <v>114</v>
      </c>
      <c r="J552" s="37">
        <v>1</v>
      </c>
      <c r="K552" s="37">
        <v>0</v>
      </c>
      <c r="L552" s="37">
        <v>1</v>
      </c>
      <c r="M552" s="40">
        <v>30.8</v>
      </c>
      <c r="N552" s="40">
        <v>0</v>
      </c>
      <c r="O552" s="41">
        <v>30.8</v>
      </c>
      <c r="P552" s="57">
        <f>M552*34600</f>
        <v>1065680</v>
      </c>
      <c r="Q552" s="42">
        <v>361704.69</v>
      </c>
      <c r="R552" s="42">
        <v>620623.15</v>
      </c>
      <c r="S552" s="42">
        <v>83352.16</v>
      </c>
      <c r="T552" s="43">
        <v>0</v>
      </c>
      <c r="V552" s="127"/>
      <c r="W552" s="127"/>
    </row>
    <row r="553" spans="1:23" ht="15">
      <c r="A553" s="67">
        <v>55</v>
      </c>
      <c r="B553" s="61" t="s">
        <v>774</v>
      </c>
      <c r="C553" s="53">
        <v>109</v>
      </c>
      <c r="D553" s="50">
        <v>40458</v>
      </c>
      <c r="E553" s="39" t="s">
        <v>423</v>
      </c>
      <c r="F553" s="39" t="s">
        <v>704</v>
      </c>
      <c r="G553" s="37">
        <v>11</v>
      </c>
      <c r="H553" s="37">
        <v>11</v>
      </c>
      <c r="I553" s="40">
        <v>184.8</v>
      </c>
      <c r="J553" s="37">
        <v>5</v>
      </c>
      <c r="K553" s="37">
        <v>0</v>
      </c>
      <c r="L553" s="37">
        <v>5</v>
      </c>
      <c r="M553" s="40">
        <v>154</v>
      </c>
      <c r="N553" s="40">
        <v>0</v>
      </c>
      <c r="O553" s="41">
        <v>154</v>
      </c>
      <c r="P553" s="57">
        <f>M553*34600</f>
        <v>5328400</v>
      </c>
      <c r="Q553" s="42">
        <v>1818523.44</v>
      </c>
      <c r="R553" s="42">
        <v>3103115.75</v>
      </c>
      <c r="S553" s="42">
        <v>416760.81</v>
      </c>
      <c r="T553" s="43">
        <v>0</v>
      </c>
      <c r="V553" s="127"/>
      <c r="W553" s="127"/>
    </row>
    <row r="554" spans="1:23" ht="15">
      <c r="A554" s="67">
        <v>56</v>
      </c>
      <c r="B554" s="61" t="s">
        <v>775</v>
      </c>
      <c r="C554" s="53">
        <v>63</v>
      </c>
      <c r="D554" s="50">
        <v>40242</v>
      </c>
      <c r="E554" s="39" t="s">
        <v>423</v>
      </c>
      <c r="F554" s="39" t="s">
        <v>704</v>
      </c>
      <c r="G554" s="37">
        <v>11</v>
      </c>
      <c r="H554" s="37">
        <v>11</v>
      </c>
      <c r="I554" s="40">
        <v>184.8</v>
      </c>
      <c r="J554" s="37">
        <v>5</v>
      </c>
      <c r="K554" s="37">
        <v>0</v>
      </c>
      <c r="L554" s="37">
        <v>5</v>
      </c>
      <c r="M554" s="40">
        <v>154</v>
      </c>
      <c r="N554" s="40">
        <v>0</v>
      </c>
      <c r="O554" s="41">
        <v>154</v>
      </c>
      <c r="P554" s="57">
        <f>M554*34600</f>
        <v>5328400</v>
      </c>
      <c r="Q554" s="42">
        <v>1818523.44</v>
      </c>
      <c r="R554" s="42">
        <v>3103115.75</v>
      </c>
      <c r="S554" s="42">
        <v>416760.81</v>
      </c>
      <c r="T554" s="43">
        <v>0</v>
      </c>
      <c r="V554" s="127"/>
      <c r="W554" s="127"/>
    </row>
    <row r="555" spans="1:23" ht="15">
      <c r="A555" s="67">
        <v>57</v>
      </c>
      <c r="B555" s="47" t="s">
        <v>776</v>
      </c>
      <c r="C555" s="53">
        <v>121</v>
      </c>
      <c r="D555" s="53" t="s">
        <v>777</v>
      </c>
      <c r="E555" s="39" t="s">
        <v>423</v>
      </c>
      <c r="F555" s="39" t="s">
        <v>704</v>
      </c>
      <c r="G555" s="37">
        <v>6</v>
      </c>
      <c r="H555" s="37">
        <v>6</v>
      </c>
      <c r="I555" s="40">
        <v>200</v>
      </c>
      <c r="J555" s="37">
        <v>3</v>
      </c>
      <c r="K555" s="37">
        <v>0</v>
      </c>
      <c r="L555" s="37">
        <v>3</v>
      </c>
      <c r="M555" s="40">
        <v>150</v>
      </c>
      <c r="N555" s="40">
        <v>0</v>
      </c>
      <c r="O555" s="41">
        <v>150</v>
      </c>
      <c r="P555" s="57">
        <f>M555*34600</f>
        <v>5190000</v>
      </c>
      <c r="Q555" s="42">
        <v>1761548.81</v>
      </c>
      <c r="R555" s="42">
        <v>3022515.34</v>
      </c>
      <c r="S555" s="42">
        <v>405935.85</v>
      </c>
      <c r="T555" s="43">
        <v>0</v>
      </c>
      <c r="V555" s="127"/>
      <c r="W555" s="127"/>
    </row>
    <row r="556" spans="1:23" ht="12" customHeight="1">
      <c r="A556" s="67">
        <v>58</v>
      </c>
      <c r="B556" s="47" t="s">
        <v>778</v>
      </c>
      <c r="C556" s="53">
        <v>101</v>
      </c>
      <c r="D556" s="53" t="s">
        <v>779</v>
      </c>
      <c r="E556" s="39" t="s">
        <v>423</v>
      </c>
      <c r="F556" s="39" t="s">
        <v>704</v>
      </c>
      <c r="G556" s="37">
        <v>3</v>
      </c>
      <c r="H556" s="37">
        <v>3</v>
      </c>
      <c r="I556" s="40">
        <v>200</v>
      </c>
      <c r="J556" s="37">
        <v>2</v>
      </c>
      <c r="K556" s="37">
        <v>0</v>
      </c>
      <c r="L556" s="37">
        <v>2</v>
      </c>
      <c r="M556" s="40">
        <v>100</v>
      </c>
      <c r="N556" s="40">
        <v>0</v>
      </c>
      <c r="O556" s="41">
        <v>100</v>
      </c>
      <c r="P556" s="57">
        <f>M556*34600</f>
        <v>3460000</v>
      </c>
      <c r="Q556" s="42">
        <v>1174365.87</v>
      </c>
      <c r="R556" s="42">
        <v>2015010.23</v>
      </c>
      <c r="S556" s="42">
        <v>270623.9</v>
      </c>
      <c r="T556" s="43">
        <v>0</v>
      </c>
      <c r="V556" s="127"/>
      <c r="W556" s="127"/>
    </row>
    <row r="557" spans="1:23" ht="11.25" customHeight="1">
      <c r="A557" s="67">
        <v>59</v>
      </c>
      <c r="B557" s="47" t="s">
        <v>780</v>
      </c>
      <c r="C557" s="53">
        <v>69</v>
      </c>
      <c r="D557" s="50">
        <v>40207</v>
      </c>
      <c r="E557" s="39" t="s">
        <v>423</v>
      </c>
      <c r="F557" s="39" t="s">
        <v>704</v>
      </c>
      <c r="G557" s="37">
        <v>1</v>
      </c>
      <c r="H557" s="37">
        <v>1</v>
      </c>
      <c r="I557" s="40">
        <v>120</v>
      </c>
      <c r="J557" s="37">
        <v>1</v>
      </c>
      <c r="K557" s="37">
        <v>0</v>
      </c>
      <c r="L557" s="37">
        <v>1</v>
      </c>
      <c r="M557" s="40">
        <v>30</v>
      </c>
      <c r="N557" s="40">
        <v>0</v>
      </c>
      <c r="O557" s="41">
        <v>30</v>
      </c>
      <c r="P557" s="57">
        <f>M557*34600</f>
        <v>1038000</v>
      </c>
      <c r="Q557" s="42">
        <v>352309.76</v>
      </c>
      <c r="R557" s="42">
        <v>604503.07</v>
      </c>
      <c r="S557" s="42">
        <v>81187.17</v>
      </c>
      <c r="T557" s="43">
        <v>0</v>
      </c>
      <c r="V557" s="127"/>
      <c r="W557" s="127"/>
    </row>
    <row r="558" spans="1:23" ht="11.25" customHeight="1">
      <c r="A558" s="67">
        <v>60</v>
      </c>
      <c r="B558" s="45" t="s">
        <v>781</v>
      </c>
      <c r="C558" s="53">
        <v>52</v>
      </c>
      <c r="D558" s="50">
        <v>40207</v>
      </c>
      <c r="E558" s="39" t="s">
        <v>423</v>
      </c>
      <c r="F558" s="39" t="s">
        <v>704</v>
      </c>
      <c r="G558" s="37">
        <v>1</v>
      </c>
      <c r="H558" s="37">
        <v>1</v>
      </c>
      <c r="I558" s="40">
        <v>113</v>
      </c>
      <c r="J558" s="37">
        <v>1</v>
      </c>
      <c r="K558" s="37">
        <v>0</v>
      </c>
      <c r="L558" s="37">
        <v>1</v>
      </c>
      <c r="M558" s="40">
        <v>85</v>
      </c>
      <c r="N558" s="40">
        <v>0</v>
      </c>
      <c r="O558" s="40">
        <v>85</v>
      </c>
      <c r="P558" s="57">
        <f>M558*34600</f>
        <v>2941000</v>
      </c>
      <c r="Q558" s="42">
        <v>998210.99</v>
      </c>
      <c r="R558" s="42">
        <v>1712758.69</v>
      </c>
      <c r="S558" s="42">
        <v>230030.32</v>
      </c>
      <c r="T558" s="43">
        <v>0</v>
      </c>
      <c r="V558" s="127"/>
      <c r="W558" s="127"/>
    </row>
    <row r="559" spans="1:23" s="29" customFormat="1" ht="16.5" customHeight="1">
      <c r="A559" s="62" t="s">
        <v>365</v>
      </c>
      <c r="B559" s="62"/>
      <c r="C559" s="31" t="s">
        <v>38</v>
      </c>
      <c r="D559" s="162" t="s">
        <v>38</v>
      </c>
      <c r="E559" s="31" t="s">
        <v>38</v>
      </c>
      <c r="F559" s="163" t="s">
        <v>38</v>
      </c>
      <c r="G559" s="26">
        <v>27</v>
      </c>
      <c r="H559" s="26">
        <v>27</v>
      </c>
      <c r="I559" s="27">
        <v>931</v>
      </c>
      <c r="J559" s="165">
        <f>J560+J561+J562+J563+J564+J565+J566</f>
        <v>13</v>
      </c>
      <c r="K559" s="165">
        <f>K560+K561+K562+K563+K564+K565+K566</f>
        <v>1</v>
      </c>
      <c r="L559" s="165">
        <f>L560+L561+L562+L563+L564+L565+L566</f>
        <v>12</v>
      </c>
      <c r="M559" s="151">
        <f>M560+M561+M562+M563+M564+M565+M566</f>
        <v>593</v>
      </c>
      <c r="N559" s="151">
        <f>N560+N561+N562+N563+N564+N565+N566</f>
        <v>0</v>
      </c>
      <c r="O559" s="151">
        <f>O560+O561+O562+O563+O564+O565+O566</f>
        <v>593</v>
      </c>
      <c r="P559" s="33">
        <f>P560+P561+P562+P563+P564+P565+P566</f>
        <v>20517800</v>
      </c>
      <c r="Q559" s="33">
        <v>6963989.63</v>
      </c>
      <c r="R559" s="33">
        <v>11949010.64</v>
      </c>
      <c r="S559" s="33">
        <v>1604799.73</v>
      </c>
      <c r="T559" s="28">
        <v>0</v>
      </c>
      <c r="V559" s="36"/>
      <c r="W559" s="36"/>
    </row>
    <row r="560" spans="1:23" ht="15">
      <c r="A560" s="67">
        <v>61</v>
      </c>
      <c r="B560" s="47" t="s">
        <v>782</v>
      </c>
      <c r="C560" s="39" t="s">
        <v>783</v>
      </c>
      <c r="D560" s="50">
        <v>40709</v>
      </c>
      <c r="E560" s="39" t="s">
        <v>423</v>
      </c>
      <c r="F560" s="39" t="s">
        <v>704</v>
      </c>
      <c r="G560" s="37">
        <v>5</v>
      </c>
      <c r="H560" s="37">
        <v>5</v>
      </c>
      <c r="I560" s="40">
        <v>181.5</v>
      </c>
      <c r="J560" s="141">
        <f>K560+L560</f>
        <v>3</v>
      </c>
      <c r="K560" s="37">
        <v>0</v>
      </c>
      <c r="L560" s="154">
        <v>3</v>
      </c>
      <c r="M560" s="40">
        <v>136.2</v>
      </c>
      <c r="N560" s="166">
        <v>0</v>
      </c>
      <c r="O560" s="41">
        <v>136.2</v>
      </c>
      <c r="P560" s="57">
        <f>M560*34600</f>
        <v>4712520</v>
      </c>
      <c r="Q560" s="42">
        <v>1599486.32</v>
      </c>
      <c r="R560" s="42">
        <v>2744443.93</v>
      </c>
      <c r="S560" s="42">
        <v>368589.75</v>
      </c>
      <c r="T560" s="43">
        <v>0</v>
      </c>
      <c r="V560" s="127"/>
      <c r="W560" s="127"/>
    </row>
    <row r="561" spans="1:23" ht="15">
      <c r="A561" s="67">
        <v>62</v>
      </c>
      <c r="B561" s="47" t="s">
        <v>784</v>
      </c>
      <c r="C561" s="39" t="s">
        <v>785</v>
      </c>
      <c r="D561" s="50">
        <v>40709</v>
      </c>
      <c r="E561" s="39" t="s">
        <v>423</v>
      </c>
      <c r="F561" s="39" t="s">
        <v>704</v>
      </c>
      <c r="G561" s="37">
        <v>3</v>
      </c>
      <c r="H561" s="37">
        <v>3</v>
      </c>
      <c r="I561" s="40">
        <v>146.5</v>
      </c>
      <c r="J561" s="141">
        <f>K561+L561</f>
        <v>2</v>
      </c>
      <c r="K561" s="37">
        <v>0</v>
      </c>
      <c r="L561" s="154">
        <v>2</v>
      </c>
      <c r="M561" s="40">
        <v>103.4</v>
      </c>
      <c r="N561" s="166">
        <v>0</v>
      </c>
      <c r="O561" s="41">
        <v>103.4</v>
      </c>
      <c r="P561" s="57">
        <f>M561*34600</f>
        <v>3577640</v>
      </c>
      <c r="Q561" s="42">
        <v>1214294.31</v>
      </c>
      <c r="R561" s="42">
        <v>2083520.58</v>
      </c>
      <c r="S561" s="42">
        <v>279825.11</v>
      </c>
      <c r="T561" s="43">
        <v>0</v>
      </c>
      <c r="V561" s="127"/>
      <c r="W561" s="127"/>
    </row>
    <row r="562" spans="1:23" ht="15">
      <c r="A562" s="67">
        <v>63</v>
      </c>
      <c r="B562" s="47" t="s">
        <v>786</v>
      </c>
      <c r="C562" s="39" t="s">
        <v>787</v>
      </c>
      <c r="D562" s="50">
        <v>40709</v>
      </c>
      <c r="E562" s="39" t="s">
        <v>423</v>
      </c>
      <c r="F562" s="39" t="s">
        <v>704</v>
      </c>
      <c r="G562" s="37">
        <v>6</v>
      </c>
      <c r="H562" s="37">
        <v>6</v>
      </c>
      <c r="I562" s="40">
        <v>84.9</v>
      </c>
      <c r="J562" s="141">
        <f>K562+L562</f>
        <v>2</v>
      </c>
      <c r="K562" s="37">
        <v>0</v>
      </c>
      <c r="L562" s="154">
        <v>2</v>
      </c>
      <c r="M562" s="40">
        <v>84.9</v>
      </c>
      <c r="N562" s="166">
        <v>0</v>
      </c>
      <c r="O562" s="41">
        <v>84.9</v>
      </c>
      <c r="P562" s="57">
        <f>M562*34600</f>
        <v>2937540</v>
      </c>
      <c r="Q562" s="42">
        <v>997036.63</v>
      </c>
      <c r="R562" s="42">
        <v>1710743.68</v>
      </c>
      <c r="S562" s="42">
        <v>229759.69</v>
      </c>
      <c r="T562" s="43">
        <v>0</v>
      </c>
      <c r="V562" s="127"/>
      <c r="W562" s="127"/>
    </row>
    <row r="563" spans="1:23" ht="15">
      <c r="A563" s="67">
        <v>64</v>
      </c>
      <c r="B563" s="47" t="s">
        <v>788</v>
      </c>
      <c r="C563" s="39" t="s">
        <v>789</v>
      </c>
      <c r="D563" s="50">
        <v>40709</v>
      </c>
      <c r="E563" s="39" t="s">
        <v>423</v>
      </c>
      <c r="F563" s="39" t="s">
        <v>704</v>
      </c>
      <c r="G563" s="37">
        <v>6</v>
      </c>
      <c r="H563" s="37">
        <v>6</v>
      </c>
      <c r="I563" s="40">
        <v>111.2</v>
      </c>
      <c r="J563" s="141">
        <f>K563+L563</f>
        <v>2</v>
      </c>
      <c r="K563" s="37">
        <v>0</v>
      </c>
      <c r="L563" s="154">
        <v>2</v>
      </c>
      <c r="M563" s="40">
        <v>111.2</v>
      </c>
      <c r="N563" s="166">
        <v>0</v>
      </c>
      <c r="O563" s="41">
        <v>111.2</v>
      </c>
      <c r="P563" s="57">
        <f>M563*34600</f>
        <v>3847520</v>
      </c>
      <c r="Q563" s="42">
        <v>1305894.85</v>
      </c>
      <c r="R563" s="42">
        <v>2240691.37</v>
      </c>
      <c r="S563" s="42">
        <v>300933.78</v>
      </c>
      <c r="T563" s="43">
        <v>0</v>
      </c>
      <c r="V563" s="127"/>
      <c r="W563" s="127"/>
    </row>
    <row r="564" spans="1:23" ht="15">
      <c r="A564" s="67">
        <v>65</v>
      </c>
      <c r="B564" s="47" t="s">
        <v>790</v>
      </c>
      <c r="C564" s="39" t="s">
        <v>791</v>
      </c>
      <c r="D564" s="50">
        <v>40709</v>
      </c>
      <c r="E564" s="39" t="s">
        <v>423</v>
      </c>
      <c r="F564" s="39" t="s">
        <v>704</v>
      </c>
      <c r="G564" s="37">
        <v>2</v>
      </c>
      <c r="H564" s="37">
        <v>2</v>
      </c>
      <c r="I564" s="40">
        <v>108.8</v>
      </c>
      <c r="J564" s="37">
        <v>2</v>
      </c>
      <c r="K564" s="37">
        <v>0</v>
      </c>
      <c r="L564" s="154">
        <v>2</v>
      </c>
      <c r="M564" s="40">
        <v>82.1</v>
      </c>
      <c r="N564" s="166">
        <v>0</v>
      </c>
      <c r="O564" s="41">
        <v>82.1</v>
      </c>
      <c r="P564" s="57">
        <f>M564*34600</f>
        <v>2840660</v>
      </c>
      <c r="Q564" s="42">
        <v>964154.38</v>
      </c>
      <c r="R564" s="42">
        <v>1654323.4</v>
      </c>
      <c r="S564" s="42">
        <v>222182.22</v>
      </c>
      <c r="T564" s="43">
        <v>0</v>
      </c>
      <c r="V564" s="127"/>
      <c r="W564" s="127"/>
    </row>
    <row r="565" spans="1:23" ht="15">
      <c r="A565" s="67">
        <v>66</v>
      </c>
      <c r="B565" s="47" t="s">
        <v>792</v>
      </c>
      <c r="C565" s="39" t="s">
        <v>793</v>
      </c>
      <c r="D565" s="50">
        <v>40710</v>
      </c>
      <c r="E565" s="39" t="s">
        <v>423</v>
      </c>
      <c r="F565" s="39" t="s">
        <v>704</v>
      </c>
      <c r="G565" s="37">
        <v>4</v>
      </c>
      <c r="H565" s="37">
        <v>4</v>
      </c>
      <c r="I565" s="40">
        <v>148.6</v>
      </c>
      <c r="J565" s="37">
        <v>1</v>
      </c>
      <c r="K565" s="37">
        <v>0</v>
      </c>
      <c r="L565" s="154">
        <v>1</v>
      </c>
      <c r="M565" s="40">
        <v>37.6</v>
      </c>
      <c r="N565" s="166">
        <v>0</v>
      </c>
      <c r="O565" s="41">
        <v>37.6</v>
      </c>
      <c r="P565" s="57">
        <f>M565*34600</f>
        <v>1300960</v>
      </c>
      <c r="Q565" s="42">
        <v>441561.57</v>
      </c>
      <c r="R565" s="42">
        <v>757643.84</v>
      </c>
      <c r="S565" s="42">
        <v>101754.59</v>
      </c>
      <c r="T565" s="43">
        <v>0</v>
      </c>
      <c r="V565" s="127"/>
      <c r="W565" s="127"/>
    </row>
    <row r="566" spans="1:23" ht="15">
      <c r="A566" s="67">
        <v>67</v>
      </c>
      <c r="B566" s="47" t="s">
        <v>794</v>
      </c>
      <c r="C566" s="39" t="s">
        <v>795</v>
      </c>
      <c r="D566" s="50">
        <v>40711</v>
      </c>
      <c r="E566" s="39" t="s">
        <v>423</v>
      </c>
      <c r="F566" s="39" t="s">
        <v>704</v>
      </c>
      <c r="G566" s="37">
        <v>1</v>
      </c>
      <c r="H566" s="37">
        <v>1</v>
      </c>
      <c r="I566" s="40">
        <v>149.5</v>
      </c>
      <c r="J566" s="37">
        <v>1</v>
      </c>
      <c r="K566" s="37">
        <v>1</v>
      </c>
      <c r="L566" s="154">
        <v>0</v>
      </c>
      <c r="M566" s="40">
        <v>37.6</v>
      </c>
      <c r="N566" s="166">
        <v>0</v>
      </c>
      <c r="O566" s="41">
        <v>37.6</v>
      </c>
      <c r="P566" s="57">
        <f>M566*34600</f>
        <v>1300960</v>
      </c>
      <c r="Q566" s="42">
        <v>441561.57</v>
      </c>
      <c r="R566" s="42">
        <v>757643.84</v>
      </c>
      <c r="S566" s="42">
        <v>101754.59</v>
      </c>
      <c r="T566" s="43">
        <v>0</v>
      </c>
      <c r="V566" s="127"/>
      <c r="W566" s="127"/>
    </row>
    <row r="567" spans="1:23" s="29" customFormat="1" ht="20.25" customHeight="1">
      <c r="A567" s="62" t="s">
        <v>378</v>
      </c>
      <c r="B567" s="62"/>
      <c r="C567" s="31" t="s">
        <v>38</v>
      </c>
      <c r="D567" s="162" t="s">
        <v>38</v>
      </c>
      <c r="E567" s="31" t="s">
        <v>38</v>
      </c>
      <c r="F567" s="163" t="s">
        <v>38</v>
      </c>
      <c r="G567" s="167">
        <f>SUM(G568:G583)</f>
        <v>95</v>
      </c>
      <c r="H567" s="167">
        <f>SUM(H568:H583)</f>
        <v>95</v>
      </c>
      <c r="I567" s="32">
        <f>SUM(I568:I583)</f>
        <v>2114.1</v>
      </c>
      <c r="J567" s="167">
        <f>SUM(J568:J583)</f>
        <v>41</v>
      </c>
      <c r="K567" s="167">
        <f>SUM(K568:K583)</f>
        <v>6</v>
      </c>
      <c r="L567" s="167">
        <f>SUM(L568:L583)</f>
        <v>35</v>
      </c>
      <c r="M567" s="32">
        <f>SUM(M568:M583)</f>
        <v>1719.79</v>
      </c>
      <c r="N567" s="32">
        <f>SUM(N568:N583)</f>
        <v>242.80000000000004</v>
      </c>
      <c r="O567" s="32">
        <f>SUM(O568:O583)</f>
        <v>1476.99</v>
      </c>
      <c r="P567" s="164">
        <f>SUM(P568:P583)</f>
        <v>59504734</v>
      </c>
      <c r="Q567" s="164">
        <v>20196626.85</v>
      </c>
      <c r="R567" s="164">
        <v>34653944.38</v>
      </c>
      <c r="S567" s="33">
        <v>4654162.77</v>
      </c>
      <c r="T567" s="28">
        <v>0</v>
      </c>
      <c r="V567" s="36"/>
      <c r="W567" s="36"/>
    </row>
    <row r="568" spans="1:23" ht="15">
      <c r="A568" s="145">
        <v>68</v>
      </c>
      <c r="B568" s="47" t="s">
        <v>796</v>
      </c>
      <c r="C568" s="53" t="s">
        <v>93</v>
      </c>
      <c r="D568" s="133" t="s">
        <v>797</v>
      </c>
      <c r="E568" s="39" t="s">
        <v>423</v>
      </c>
      <c r="F568" s="39" t="s">
        <v>704</v>
      </c>
      <c r="G568" s="133">
        <v>40</v>
      </c>
      <c r="H568" s="133">
        <v>40</v>
      </c>
      <c r="I568" s="133">
        <v>714.6</v>
      </c>
      <c r="J568" s="133">
        <v>13</v>
      </c>
      <c r="K568" s="133" t="s">
        <v>674</v>
      </c>
      <c r="L568" s="133">
        <v>13</v>
      </c>
      <c r="M568" s="133">
        <v>714.6</v>
      </c>
      <c r="N568" s="147">
        <v>0</v>
      </c>
      <c r="O568" s="53">
        <v>714.6</v>
      </c>
      <c r="P568" s="57">
        <f>M568*34600</f>
        <v>24725160</v>
      </c>
      <c r="Q568" s="42">
        <v>8392018.53</v>
      </c>
      <c r="R568" s="42">
        <v>14399263.08</v>
      </c>
      <c r="S568" s="42">
        <v>1933878.39</v>
      </c>
      <c r="T568" s="43">
        <v>0</v>
      </c>
      <c r="V568" s="127"/>
      <c r="W568" s="127"/>
    </row>
    <row r="569" spans="1:23" ht="15">
      <c r="A569" s="145">
        <v>69</v>
      </c>
      <c r="B569" s="47" t="s">
        <v>798</v>
      </c>
      <c r="C569" s="53" t="s">
        <v>93</v>
      </c>
      <c r="D569" s="133" t="s">
        <v>799</v>
      </c>
      <c r="E569" s="39" t="s">
        <v>423</v>
      </c>
      <c r="F569" s="39" t="s">
        <v>704</v>
      </c>
      <c r="G569" s="133">
        <v>4</v>
      </c>
      <c r="H569" s="133">
        <v>4</v>
      </c>
      <c r="I569" s="147">
        <v>84</v>
      </c>
      <c r="J569" s="53">
        <v>2</v>
      </c>
      <c r="K569" s="53" t="s">
        <v>674</v>
      </c>
      <c r="L569" s="53">
        <v>2</v>
      </c>
      <c r="M569" s="147">
        <v>71.19</v>
      </c>
      <c r="N569" s="147">
        <v>0</v>
      </c>
      <c r="O569" s="133">
        <v>71.19</v>
      </c>
      <c r="P569" s="57">
        <f>M569*34600</f>
        <v>2463174</v>
      </c>
      <c r="Q569" s="42">
        <v>836031.07</v>
      </c>
      <c r="R569" s="42">
        <v>1434485.78</v>
      </c>
      <c r="S569" s="42">
        <v>192657.15</v>
      </c>
      <c r="T569" s="43">
        <v>0</v>
      </c>
      <c r="V569" s="127"/>
      <c r="W569" s="127"/>
    </row>
    <row r="570" spans="1:23" ht="15">
      <c r="A570" s="145">
        <v>70</v>
      </c>
      <c r="B570" s="47" t="s">
        <v>800</v>
      </c>
      <c r="C570" s="53" t="s">
        <v>93</v>
      </c>
      <c r="D570" s="133" t="s">
        <v>799</v>
      </c>
      <c r="E570" s="39" t="s">
        <v>423</v>
      </c>
      <c r="F570" s="39" t="s">
        <v>704</v>
      </c>
      <c r="G570" s="133">
        <v>8</v>
      </c>
      <c r="H570" s="133">
        <v>8</v>
      </c>
      <c r="I570" s="147">
        <v>109.6</v>
      </c>
      <c r="J570" s="53">
        <v>3</v>
      </c>
      <c r="K570" s="53" t="s">
        <v>674</v>
      </c>
      <c r="L570" s="53">
        <v>3</v>
      </c>
      <c r="M570" s="147">
        <v>109.6</v>
      </c>
      <c r="N570" s="147">
        <v>0</v>
      </c>
      <c r="O570" s="133">
        <v>109.6</v>
      </c>
      <c r="P570" s="57">
        <f>M570*34600</f>
        <v>3792160</v>
      </c>
      <c r="Q570" s="42">
        <v>1287105</v>
      </c>
      <c r="R570" s="42">
        <v>2208451.21</v>
      </c>
      <c r="S570" s="42">
        <v>296603.79</v>
      </c>
      <c r="T570" s="43">
        <v>0</v>
      </c>
      <c r="V570" s="127"/>
      <c r="W570" s="127"/>
    </row>
    <row r="571" spans="1:23" ht="15">
      <c r="A571" s="145">
        <v>71</v>
      </c>
      <c r="B571" s="47" t="s">
        <v>801</v>
      </c>
      <c r="C571" s="53" t="s">
        <v>93</v>
      </c>
      <c r="D571" s="133" t="s">
        <v>799</v>
      </c>
      <c r="E571" s="39" t="s">
        <v>423</v>
      </c>
      <c r="F571" s="39" t="s">
        <v>704</v>
      </c>
      <c r="G571" s="133">
        <v>1</v>
      </c>
      <c r="H571" s="133">
        <v>1</v>
      </c>
      <c r="I571" s="147">
        <v>108.7</v>
      </c>
      <c r="J571" s="53">
        <v>1</v>
      </c>
      <c r="K571" s="53">
        <v>1</v>
      </c>
      <c r="L571" s="53">
        <v>0</v>
      </c>
      <c r="M571" s="147">
        <v>54.9</v>
      </c>
      <c r="N571" s="147">
        <v>54.9</v>
      </c>
      <c r="O571" s="53">
        <v>0</v>
      </c>
      <c r="P571" s="57">
        <f>M571*34600</f>
        <v>1899540</v>
      </c>
      <c r="Q571" s="42">
        <v>644726.86</v>
      </c>
      <c r="R571" s="42">
        <v>1106240.61</v>
      </c>
      <c r="S571" s="42">
        <v>148572.53</v>
      </c>
      <c r="T571" s="43">
        <v>0</v>
      </c>
      <c r="V571" s="127"/>
      <c r="W571" s="127"/>
    </row>
    <row r="572" spans="1:23" ht="15">
      <c r="A572" s="145">
        <v>72</v>
      </c>
      <c r="B572" s="47" t="s">
        <v>802</v>
      </c>
      <c r="C572" s="53" t="s">
        <v>93</v>
      </c>
      <c r="D572" s="133" t="s">
        <v>799</v>
      </c>
      <c r="E572" s="39" t="s">
        <v>423</v>
      </c>
      <c r="F572" s="39" t="s">
        <v>704</v>
      </c>
      <c r="G572" s="133">
        <v>1</v>
      </c>
      <c r="H572" s="133">
        <v>1</v>
      </c>
      <c r="I572" s="147">
        <v>126.1</v>
      </c>
      <c r="J572" s="53">
        <v>1</v>
      </c>
      <c r="K572" s="53" t="s">
        <v>674</v>
      </c>
      <c r="L572" s="53">
        <v>1</v>
      </c>
      <c r="M572" s="147">
        <v>31.6</v>
      </c>
      <c r="N572" s="147">
        <v>0</v>
      </c>
      <c r="O572" s="53">
        <f>M572</f>
        <v>31.6</v>
      </c>
      <c r="P572" s="57">
        <f>M572*34600</f>
        <v>1093360</v>
      </c>
      <c r="Q572" s="42">
        <v>371099.62</v>
      </c>
      <c r="R572" s="42">
        <v>636743.23</v>
      </c>
      <c r="S572" s="42">
        <v>85517.15</v>
      </c>
      <c r="T572" s="43">
        <v>0</v>
      </c>
      <c r="V572" s="127"/>
      <c r="W572" s="127"/>
    </row>
    <row r="573" spans="1:23" ht="15">
      <c r="A573" s="145">
        <v>73</v>
      </c>
      <c r="B573" s="47" t="s">
        <v>803</v>
      </c>
      <c r="C573" s="53" t="s">
        <v>93</v>
      </c>
      <c r="D573" s="133" t="s">
        <v>797</v>
      </c>
      <c r="E573" s="39" t="s">
        <v>423</v>
      </c>
      <c r="F573" s="39" t="s">
        <v>704</v>
      </c>
      <c r="G573" s="133">
        <v>7</v>
      </c>
      <c r="H573" s="133">
        <v>7</v>
      </c>
      <c r="I573" s="147">
        <v>176.8</v>
      </c>
      <c r="J573" s="53">
        <v>4</v>
      </c>
      <c r="K573" s="53" t="s">
        <v>674</v>
      </c>
      <c r="L573" s="53">
        <v>4</v>
      </c>
      <c r="M573" s="147">
        <v>97.7</v>
      </c>
      <c r="N573" s="147">
        <v>0</v>
      </c>
      <c r="O573" s="53">
        <f>M573</f>
        <v>97.7</v>
      </c>
      <c r="P573" s="57">
        <f>M573*34600</f>
        <v>3380420</v>
      </c>
      <c r="Q573" s="42">
        <v>1147355.46</v>
      </c>
      <c r="R573" s="42">
        <v>1968664.99</v>
      </c>
      <c r="S573" s="42">
        <v>264399.55</v>
      </c>
      <c r="T573" s="43">
        <v>0</v>
      </c>
      <c r="V573" s="127"/>
      <c r="W573" s="127"/>
    </row>
    <row r="574" spans="1:23" ht="15">
      <c r="A574" s="145">
        <v>74</v>
      </c>
      <c r="B574" s="47" t="s">
        <v>804</v>
      </c>
      <c r="C574" s="53" t="s">
        <v>93</v>
      </c>
      <c r="D574" s="133" t="s">
        <v>797</v>
      </c>
      <c r="E574" s="39" t="s">
        <v>423</v>
      </c>
      <c r="F574" s="39" t="s">
        <v>704</v>
      </c>
      <c r="G574" s="133">
        <v>2</v>
      </c>
      <c r="H574" s="133">
        <v>2</v>
      </c>
      <c r="I574" s="147">
        <v>32</v>
      </c>
      <c r="J574" s="133">
        <v>1</v>
      </c>
      <c r="K574" s="133" t="s">
        <v>674</v>
      </c>
      <c r="L574" s="133">
        <v>1</v>
      </c>
      <c r="M574" s="147">
        <v>17.6</v>
      </c>
      <c r="N574" s="147">
        <v>0</v>
      </c>
      <c r="O574" s="53">
        <f>M574</f>
        <v>17.6</v>
      </c>
      <c r="P574" s="57">
        <f>M574*34600</f>
        <v>608960</v>
      </c>
      <c r="Q574" s="42">
        <v>206688.39</v>
      </c>
      <c r="R574" s="42">
        <v>354641.8</v>
      </c>
      <c r="S574" s="42">
        <v>47629.81</v>
      </c>
      <c r="T574" s="43">
        <v>0</v>
      </c>
      <c r="V574" s="127"/>
      <c r="W574" s="127"/>
    </row>
    <row r="575" spans="1:23" ht="15">
      <c r="A575" s="145">
        <v>75</v>
      </c>
      <c r="B575" s="47" t="s">
        <v>805</v>
      </c>
      <c r="C575" s="53" t="s">
        <v>93</v>
      </c>
      <c r="D575" s="133" t="s">
        <v>799</v>
      </c>
      <c r="E575" s="39" t="s">
        <v>423</v>
      </c>
      <c r="F575" s="39" t="s">
        <v>704</v>
      </c>
      <c r="G575" s="133">
        <v>2</v>
      </c>
      <c r="H575" s="133">
        <v>2</v>
      </c>
      <c r="I575" s="147">
        <v>83.6</v>
      </c>
      <c r="J575" s="53">
        <v>2</v>
      </c>
      <c r="K575" s="53" t="s">
        <v>674</v>
      </c>
      <c r="L575" s="53">
        <v>2</v>
      </c>
      <c r="M575" s="147">
        <v>83.6</v>
      </c>
      <c r="N575" s="147">
        <v>0</v>
      </c>
      <c r="O575" s="133">
        <v>83.6</v>
      </c>
      <c r="P575" s="57">
        <f>M575*34600</f>
        <v>2892560</v>
      </c>
      <c r="Q575" s="42">
        <v>981769.87</v>
      </c>
      <c r="R575" s="42">
        <v>1684548.55</v>
      </c>
      <c r="S575" s="42">
        <v>226241.58</v>
      </c>
      <c r="T575" s="43">
        <v>0</v>
      </c>
      <c r="V575" s="127"/>
      <c r="W575" s="127"/>
    </row>
    <row r="576" spans="1:23" ht="15">
      <c r="A576" s="145">
        <v>76</v>
      </c>
      <c r="B576" s="47" t="s">
        <v>806</v>
      </c>
      <c r="C576" s="53" t="s">
        <v>93</v>
      </c>
      <c r="D576" s="133" t="s">
        <v>799</v>
      </c>
      <c r="E576" s="39" t="s">
        <v>423</v>
      </c>
      <c r="F576" s="39" t="s">
        <v>704</v>
      </c>
      <c r="G576" s="133">
        <v>1</v>
      </c>
      <c r="H576" s="133">
        <v>1</v>
      </c>
      <c r="I576" s="147">
        <v>81.4</v>
      </c>
      <c r="J576" s="53">
        <v>1</v>
      </c>
      <c r="K576" s="53" t="s">
        <v>674</v>
      </c>
      <c r="L576" s="53">
        <v>1</v>
      </c>
      <c r="M576" s="147">
        <v>40.7</v>
      </c>
      <c r="N576" s="147">
        <v>0</v>
      </c>
      <c r="O576" s="133">
        <v>40.7</v>
      </c>
      <c r="P576" s="57">
        <f>M576*34600</f>
        <v>1408220</v>
      </c>
      <c r="Q576" s="42">
        <v>477966.91</v>
      </c>
      <c r="R576" s="42">
        <v>820109.16</v>
      </c>
      <c r="S576" s="42">
        <v>110143.93</v>
      </c>
      <c r="T576" s="43">
        <v>0</v>
      </c>
      <c r="V576" s="127"/>
      <c r="W576" s="127"/>
    </row>
    <row r="577" spans="1:23" ht="15">
      <c r="A577" s="145">
        <v>77</v>
      </c>
      <c r="B577" s="61" t="s">
        <v>807</v>
      </c>
      <c r="C577" s="53" t="s">
        <v>93</v>
      </c>
      <c r="D577" s="133" t="s">
        <v>797</v>
      </c>
      <c r="E577" s="39" t="s">
        <v>423</v>
      </c>
      <c r="F577" s="39" t="s">
        <v>704</v>
      </c>
      <c r="G577" s="133">
        <v>4</v>
      </c>
      <c r="H577" s="133">
        <v>4</v>
      </c>
      <c r="I577" s="147">
        <v>78.6</v>
      </c>
      <c r="J577" s="53">
        <v>2</v>
      </c>
      <c r="K577" s="53">
        <v>1</v>
      </c>
      <c r="L577" s="53">
        <v>1</v>
      </c>
      <c r="M577" s="147">
        <v>78.6</v>
      </c>
      <c r="N577" s="147">
        <v>40.3</v>
      </c>
      <c r="O577" s="53">
        <v>38.3</v>
      </c>
      <c r="P577" s="57">
        <f>M577*34600</f>
        <v>2719560</v>
      </c>
      <c r="Q577" s="42">
        <v>923051.57</v>
      </c>
      <c r="R577" s="42">
        <v>1583798.04</v>
      </c>
      <c r="S577" s="42">
        <v>212710.39</v>
      </c>
      <c r="T577" s="43">
        <v>0</v>
      </c>
      <c r="V577" s="127"/>
      <c r="W577" s="127"/>
    </row>
    <row r="578" spans="1:23" ht="15">
      <c r="A578" s="145">
        <v>78</v>
      </c>
      <c r="B578" s="61" t="s">
        <v>808</v>
      </c>
      <c r="C578" s="53" t="s">
        <v>93</v>
      </c>
      <c r="D578" s="133" t="s">
        <v>797</v>
      </c>
      <c r="E578" s="39" t="s">
        <v>423</v>
      </c>
      <c r="F578" s="39" t="s">
        <v>704</v>
      </c>
      <c r="G578" s="133">
        <v>7</v>
      </c>
      <c r="H578" s="133">
        <v>7</v>
      </c>
      <c r="I578" s="147">
        <v>78.5</v>
      </c>
      <c r="J578" s="53">
        <v>2</v>
      </c>
      <c r="K578" s="53">
        <v>1</v>
      </c>
      <c r="L578" s="53">
        <v>1</v>
      </c>
      <c r="M578" s="147">
        <v>78.5</v>
      </c>
      <c r="N578" s="147">
        <v>39.1</v>
      </c>
      <c r="O578" s="53">
        <v>39.4</v>
      </c>
      <c r="P578" s="57">
        <f>M578*34600</f>
        <v>2716100</v>
      </c>
      <c r="Q578" s="42">
        <v>921877.21</v>
      </c>
      <c r="R578" s="42">
        <v>1581783.03</v>
      </c>
      <c r="S578" s="42">
        <v>212439.76</v>
      </c>
      <c r="T578" s="43">
        <v>0</v>
      </c>
      <c r="V578" s="127"/>
      <c r="W578" s="127"/>
    </row>
    <row r="579" spans="1:23" ht="15">
      <c r="A579" s="145">
        <v>79</v>
      </c>
      <c r="B579" s="61" t="s">
        <v>809</v>
      </c>
      <c r="C579" s="53" t="s">
        <v>93</v>
      </c>
      <c r="D579" s="133" t="s">
        <v>797</v>
      </c>
      <c r="E579" s="39" t="s">
        <v>423</v>
      </c>
      <c r="F579" s="39" t="s">
        <v>704</v>
      </c>
      <c r="G579" s="133">
        <v>4</v>
      </c>
      <c r="H579" s="133">
        <v>4</v>
      </c>
      <c r="I579" s="147">
        <v>76.5</v>
      </c>
      <c r="J579" s="53">
        <v>2</v>
      </c>
      <c r="K579" s="53">
        <v>1</v>
      </c>
      <c r="L579" s="53">
        <v>1</v>
      </c>
      <c r="M579" s="147">
        <v>76.5</v>
      </c>
      <c r="N579" s="147">
        <v>39.7</v>
      </c>
      <c r="O579" s="53">
        <v>36.8</v>
      </c>
      <c r="P579" s="57">
        <f>M579*34600</f>
        <v>2646900</v>
      </c>
      <c r="Q579" s="42">
        <v>898389.89</v>
      </c>
      <c r="R579" s="42">
        <v>1541482.83</v>
      </c>
      <c r="S579" s="42">
        <v>207027.28</v>
      </c>
      <c r="T579" s="43">
        <v>0</v>
      </c>
      <c r="V579" s="127"/>
      <c r="W579" s="127"/>
    </row>
    <row r="580" spans="1:23" ht="15">
      <c r="A580" s="145">
        <v>80</v>
      </c>
      <c r="B580" s="61" t="s">
        <v>810</v>
      </c>
      <c r="C580" s="53" t="s">
        <v>93</v>
      </c>
      <c r="D580" s="133" t="s">
        <v>797</v>
      </c>
      <c r="E580" s="39" t="s">
        <v>423</v>
      </c>
      <c r="F580" s="39" t="s">
        <v>704</v>
      </c>
      <c r="G580" s="133">
        <v>3</v>
      </c>
      <c r="H580" s="133">
        <v>3</v>
      </c>
      <c r="I580" s="147">
        <v>116.3</v>
      </c>
      <c r="J580" s="53">
        <v>2</v>
      </c>
      <c r="K580" s="53">
        <v>1</v>
      </c>
      <c r="L580" s="53">
        <v>1</v>
      </c>
      <c r="M580" s="147">
        <v>56.7</v>
      </c>
      <c r="N580" s="147">
        <v>28.5</v>
      </c>
      <c r="O580" s="53">
        <v>28.2</v>
      </c>
      <c r="P580" s="57">
        <f>M580*34600</f>
        <v>1961820</v>
      </c>
      <c r="Q580" s="42">
        <v>665865.45</v>
      </c>
      <c r="R580" s="42">
        <v>1142510.8</v>
      </c>
      <c r="S580" s="42">
        <v>153443.75</v>
      </c>
      <c r="T580" s="43">
        <v>0</v>
      </c>
      <c r="V580" s="127"/>
      <c r="W580" s="127"/>
    </row>
    <row r="581" spans="1:23" ht="15">
      <c r="A581" s="145">
        <v>81</v>
      </c>
      <c r="B581" s="61" t="s">
        <v>811</v>
      </c>
      <c r="C581" s="53" t="s">
        <v>93</v>
      </c>
      <c r="D581" s="133" t="s">
        <v>799</v>
      </c>
      <c r="E581" s="39" t="s">
        <v>423</v>
      </c>
      <c r="F581" s="39" t="s">
        <v>704</v>
      </c>
      <c r="G581" s="133">
        <v>2</v>
      </c>
      <c r="H581" s="133">
        <v>2</v>
      </c>
      <c r="I581" s="147">
        <v>81</v>
      </c>
      <c r="J581" s="53">
        <v>2</v>
      </c>
      <c r="K581" s="53">
        <v>1</v>
      </c>
      <c r="L581" s="53">
        <v>1</v>
      </c>
      <c r="M581" s="147">
        <v>81</v>
      </c>
      <c r="N581" s="147">
        <v>40.3</v>
      </c>
      <c r="O581" s="168">
        <f>M581-N581</f>
        <v>40.7</v>
      </c>
      <c r="P581" s="57">
        <f>M581*34600</f>
        <v>2802600</v>
      </c>
      <c r="Q581" s="42">
        <v>951236.36</v>
      </c>
      <c r="R581" s="42">
        <v>1632158.28</v>
      </c>
      <c r="S581" s="42">
        <v>219205.36</v>
      </c>
      <c r="T581" s="43">
        <v>0</v>
      </c>
      <c r="V581" s="127"/>
      <c r="W581" s="127"/>
    </row>
    <row r="582" spans="1:23" ht="15">
      <c r="A582" s="145">
        <v>82</v>
      </c>
      <c r="B582" s="61" t="s">
        <v>812</v>
      </c>
      <c r="C582" s="53" t="s">
        <v>93</v>
      </c>
      <c r="D582" s="133" t="s">
        <v>799</v>
      </c>
      <c r="E582" s="39" t="s">
        <v>423</v>
      </c>
      <c r="F582" s="39" t="s">
        <v>704</v>
      </c>
      <c r="G582" s="133">
        <v>4</v>
      </c>
      <c r="H582" s="133">
        <v>4</v>
      </c>
      <c r="I582" s="147">
        <v>83.6</v>
      </c>
      <c r="J582" s="53">
        <v>2</v>
      </c>
      <c r="K582" s="53" t="s">
        <v>674</v>
      </c>
      <c r="L582" s="53">
        <v>2</v>
      </c>
      <c r="M582" s="147">
        <v>83.6</v>
      </c>
      <c r="N582" s="147">
        <v>0</v>
      </c>
      <c r="O582" s="133">
        <v>83.6</v>
      </c>
      <c r="P582" s="57">
        <f>M582*34600</f>
        <v>2892560</v>
      </c>
      <c r="Q582" s="42">
        <v>981769.87</v>
      </c>
      <c r="R582" s="42">
        <v>1684548.55</v>
      </c>
      <c r="S582" s="42">
        <v>226241.58</v>
      </c>
      <c r="T582" s="43">
        <v>0</v>
      </c>
      <c r="V582" s="127"/>
      <c r="W582" s="127"/>
    </row>
    <row r="583" spans="1:23" ht="15">
      <c r="A583" s="145">
        <v>83</v>
      </c>
      <c r="B583" s="61" t="s">
        <v>813</v>
      </c>
      <c r="C583" s="53" t="s">
        <v>93</v>
      </c>
      <c r="D583" s="133" t="s">
        <v>799</v>
      </c>
      <c r="E583" s="39" t="s">
        <v>423</v>
      </c>
      <c r="F583" s="39" t="s">
        <v>704</v>
      </c>
      <c r="G583" s="133">
        <v>5</v>
      </c>
      <c r="H583" s="133">
        <v>5</v>
      </c>
      <c r="I583" s="147">
        <v>82.8</v>
      </c>
      <c r="J583" s="53">
        <v>1</v>
      </c>
      <c r="K583" s="53" t="s">
        <v>674</v>
      </c>
      <c r="L583" s="53">
        <v>1</v>
      </c>
      <c r="M583" s="147">
        <v>43.4</v>
      </c>
      <c r="N583" s="147">
        <v>0</v>
      </c>
      <c r="O583" s="133">
        <v>43.4</v>
      </c>
      <c r="P583" s="57">
        <f>M583*34600</f>
        <v>1501640</v>
      </c>
      <c r="Q583" s="42">
        <v>509674.79</v>
      </c>
      <c r="R583" s="42">
        <v>874514.44</v>
      </c>
      <c r="S583" s="42">
        <v>117450.77</v>
      </c>
      <c r="T583" s="43">
        <v>0</v>
      </c>
      <c r="V583" s="127"/>
      <c r="W583" s="127"/>
    </row>
    <row r="584" spans="1:23" ht="17.25" customHeight="1">
      <c r="A584" s="62" t="s">
        <v>814</v>
      </c>
      <c r="B584" s="62"/>
      <c r="C584" s="31" t="s">
        <v>38</v>
      </c>
      <c r="D584" s="31" t="s">
        <v>38</v>
      </c>
      <c r="E584" s="31" t="s">
        <v>38</v>
      </c>
      <c r="F584" s="31" t="s">
        <v>38</v>
      </c>
      <c r="G584" s="26">
        <f>G585+G588+G591+G596+G602+G607+G614+G616+G618+G623+G629</f>
        <v>355</v>
      </c>
      <c r="H584" s="26">
        <f>H585+H588+H591+H596+H602+H607+H614+H616+H618+H623+H629</f>
        <v>355</v>
      </c>
      <c r="I584" s="27">
        <f>I585+I588+I591+I596+I602+I607+I614+I616+I618+I623+I629</f>
        <v>7820.1</v>
      </c>
      <c r="J584" s="26">
        <f>J585+J588+J591+J596+J602+J607+J614+J616+J618+J623+J629</f>
        <v>156</v>
      </c>
      <c r="K584" s="26">
        <f>K585+K588+K591+K596+K602+K607+K614+K616+K618+K623+K629</f>
        <v>36</v>
      </c>
      <c r="L584" s="26">
        <f>L585+L588+L591+L596+L602+L607+L614+L616+L618+L623+L629</f>
        <v>120</v>
      </c>
      <c r="M584" s="27">
        <f>M585+M588+M591+M596+M602+M607+M614+M616+M618+M623+M629</f>
        <v>6261.95</v>
      </c>
      <c r="N584" s="27">
        <f>N585+N588+N591+N596+N602+N607+N614+N616+N618+N623+N629</f>
        <v>1580.6399999999999</v>
      </c>
      <c r="O584" s="27">
        <f>O585+O588+O591+O596+O602+O607+O614+O616+O618+O623+O629</f>
        <v>4681.31</v>
      </c>
      <c r="P584" s="27">
        <f>P585+P588+P591+P596+P602+P607+P614+P616+P618+P623+P629</f>
        <v>216663470</v>
      </c>
      <c r="Q584" s="27">
        <f>Q585+Q588+Q591+Q596+Q602+Q607+Q614+Q616+Q618+Q623+Q629</f>
        <v>73587030.05999999</v>
      </c>
      <c r="R584" s="27">
        <f>R585+R588+R591+R596+R602+R607+R614+R616+R618+R623+R629</f>
        <v>126130106.62800002</v>
      </c>
      <c r="S584" s="27">
        <f>S585+S588+S591+S596+S602+S607+S614+S616+S618+S623+S629</f>
        <v>16946333.312</v>
      </c>
      <c r="T584" s="28">
        <v>0</v>
      </c>
      <c r="V584" s="83"/>
      <c r="W584" s="54"/>
    </row>
    <row r="585" spans="1:23" ht="11.25" customHeight="1">
      <c r="A585" s="62" t="s">
        <v>420</v>
      </c>
      <c r="B585" s="62"/>
      <c r="C585" s="31" t="s">
        <v>38</v>
      </c>
      <c r="D585" s="31" t="s">
        <v>38</v>
      </c>
      <c r="E585" s="31" t="s">
        <v>38</v>
      </c>
      <c r="F585" s="31" t="s">
        <v>38</v>
      </c>
      <c r="G585" s="26">
        <f>SUM(G586:G587)</f>
        <v>69</v>
      </c>
      <c r="H585" s="26">
        <f>SUM(H586:H587)</f>
        <v>69</v>
      </c>
      <c r="I585" s="27">
        <f>SUM(I586:I587)</f>
        <v>1085.3000000000002</v>
      </c>
      <c r="J585" s="26">
        <f>SUM(J586:J587)</f>
        <v>24</v>
      </c>
      <c r="K585" s="26">
        <f>SUM(K586:K587)</f>
        <v>11</v>
      </c>
      <c r="L585" s="26">
        <v>13</v>
      </c>
      <c r="M585" s="169">
        <f>M586+M587</f>
        <v>1035.4</v>
      </c>
      <c r="N585" s="169">
        <f>SUM(N586:N587)</f>
        <v>478</v>
      </c>
      <c r="O585" s="170">
        <f>SUM(O586:O587)</f>
        <v>557.4</v>
      </c>
      <c r="P585" s="171">
        <f>SUM(P586:P587)</f>
        <v>35824840</v>
      </c>
      <c r="Q585" s="171">
        <v>12167457.57</v>
      </c>
      <c r="R585" s="171">
        <v>20855342.57</v>
      </c>
      <c r="S585" s="171">
        <v>2802039.86</v>
      </c>
      <c r="T585" s="28">
        <v>0</v>
      </c>
      <c r="V585" s="36"/>
      <c r="W585" s="36"/>
    </row>
    <row r="586" spans="1:23" ht="15">
      <c r="A586" s="37">
        <v>1</v>
      </c>
      <c r="B586" s="45" t="s">
        <v>815</v>
      </c>
      <c r="C586" s="39" t="s">
        <v>456</v>
      </c>
      <c r="D586" s="39" t="s">
        <v>54</v>
      </c>
      <c r="E586" s="39" t="s">
        <v>816</v>
      </c>
      <c r="F586" s="39" t="s">
        <v>704</v>
      </c>
      <c r="G586" s="37">
        <v>33</v>
      </c>
      <c r="H586" s="37">
        <v>33</v>
      </c>
      <c r="I586" s="40">
        <v>483.1</v>
      </c>
      <c r="J586" s="37">
        <f>K586+L586</f>
        <v>13</v>
      </c>
      <c r="K586" s="37">
        <v>5</v>
      </c>
      <c r="L586" s="154">
        <v>8</v>
      </c>
      <c r="M586" s="94">
        <v>483.1</v>
      </c>
      <c r="N586" s="94">
        <v>177.4</v>
      </c>
      <c r="O586" s="94">
        <v>305.7</v>
      </c>
      <c r="P586" s="57">
        <f>M586*34600</f>
        <v>16715260</v>
      </c>
      <c r="Q586" s="139">
        <v>5677128.41</v>
      </c>
      <c r="R586" s="139">
        <v>9730747.53</v>
      </c>
      <c r="S586" s="139">
        <v>1307384.06</v>
      </c>
      <c r="T586" s="43">
        <v>0</v>
      </c>
      <c r="V586" s="127"/>
      <c r="W586" s="127"/>
    </row>
    <row r="587" spans="1:23" ht="15">
      <c r="A587" s="37">
        <v>2</v>
      </c>
      <c r="B587" s="47" t="s">
        <v>817</v>
      </c>
      <c r="C587" s="39" t="s">
        <v>768</v>
      </c>
      <c r="D587" s="39" t="s">
        <v>429</v>
      </c>
      <c r="E587" s="39" t="s">
        <v>816</v>
      </c>
      <c r="F587" s="39" t="s">
        <v>704</v>
      </c>
      <c r="G587" s="37">
        <v>36</v>
      </c>
      <c r="H587" s="37">
        <v>36</v>
      </c>
      <c r="I587" s="40">
        <v>602.2</v>
      </c>
      <c r="J587" s="37">
        <f>K587+L587</f>
        <v>11</v>
      </c>
      <c r="K587" s="37">
        <v>6</v>
      </c>
      <c r="L587" s="154">
        <v>5</v>
      </c>
      <c r="M587" s="94">
        <v>552.3</v>
      </c>
      <c r="N587" s="94">
        <v>300.6</v>
      </c>
      <c r="O587" s="94">
        <v>251.7</v>
      </c>
      <c r="P587" s="57">
        <f>M587*34600</f>
        <v>19109580</v>
      </c>
      <c r="Q587" s="139">
        <v>6490329.16</v>
      </c>
      <c r="R587" s="139">
        <v>11124595.04</v>
      </c>
      <c r="S587" s="139">
        <v>1494655.8</v>
      </c>
      <c r="T587" s="43">
        <v>0</v>
      </c>
      <c r="V587" s="127"/>
      <c r="W587" s="127"/>
    </row>
    <row r="588" spans="1:23" ht="11.25" customHeight="1">
      <c r="A588" s="62" t="s">
        <v>91</v>
      </c>
      <c r="B588" s="62"/>
      <c r="C588" s="89" t="s">
        <v>441</v>
      </c>
      <c r="D588" s="89" t="s">
        <v>441</v>
      </c>
      <c r="E588" s="89" t="s">
        <v>441</v>
      </c>
      <c r="F588" s="89" t="s">
        <v>441</v>
      </c>
      <c r="G588" s="90">
        <f>SUM(G589:G590)</f>
        <v>23</v>
      </c>
      <c r="H588" s="90">
        <f>SUM(H589:H590)</f>
        <v>23</v>
      </c>
      <c r="I588" s="91">
        <f>SUM(I589:I590)</f>
        <v>580</v>
      </c>
      <c r="J588" s="90">
        <f>SUM(J589:J590)</f>
        <v>10</v>
      </c>
      <c r="K588" s="90">
        <f>SUM(K589:K590)</f>
        <v>2</v>
      </c>
      <c r="L588" s="90">
        <f>SUM(L589:L590)</f>
        <v>8</v>
      </c>
      <c r="M588" s="91">
        <f>SUM(M589:M590)</f>
        <v>474.20000000000005</v>
      </c>
      <c r="N588" s="91">
        <f>SUM(N589:N590)</f>
        <v>90.24</v>
      </c>
      <c r="O588" s="91">
        <f>SUM(O589:O590)</f>
        <v>383.96000000000004</v>
      </c>
      <c r="P588" s="92">
        <f>SUM(P589:P590)</f>
        <v>16407320</v>
      </c>
      <c r="Q588" s="92">
        <f>SUM(Q589:Q590)</f>
        <v>5572540.45</v>
      </c>
      <c r="R588" s="92">
        <f>SUM(R589:R590)</f>
        <v>9551481.02</v>
      </c>
      <c r="S588" s="92">
        <f>SUM(S589:S590)</f>
        <v>1283298.53</v>
      </c>
      <c r="T588" s="28">
        <v>0</v>
      </c>
      <c r="V588" s="36"/>
      <c r="W588" s="36"/>
    </row>
    <row r="589" spans="1:23" ht="15">
      <c r="A589" s="98">
        <v>3</v>
      </c>
      <c r="B589" s="47" t="s">
        <v>818</v>
      </c>
      <c r="C589" s="39" t="s">
        <v>93</v>
      </c>
      <c r="D589" s="95">
        <v>40868</v>
      </c>
      <c r="E589" s="39" t="s">
        <v>816</v>
      </c>
      <c r="F589" s="39" t="s">
        <v>704</v>
      </c>
      <c r="G589" s="96">
        <v>16</v>
      </c>
      <c r="H589" s="96">
        <v>16</v>
      </c>
      <c r="I589" s="99">
        <v>359.3</v>
      </c>
      <c r="J589" s="96">
        <v>8</v>
      </c>
      <c r="K589" s="98">
        <v>2</v>
      </c>
      <c r="L589" s="121">
        <v>6</v>
      </c>
      <c r="M589" s="99">
        <v>359.3</v>
      </c>
      <c r="N589" s="100">
        <f>40.62+49.62</f>
        <v>90.24</v>
      </c>
      <c r="O589" s="99">
        <f>M589-N589</f>
        <v>269.06</v>
      </c>
      <c r="P589" s="82">
        <f>M589*34600</f>
        <v>12431780</v>
      </c>
      <c r="Q589" s="42">
        <v>4222298.15</v>
      </c>
      <c r="R589" s="42">
        <v>7237130.18</v>
      </c>
      <c r="S589" s="42">
        <v>972351.67</v>
      </c>
      <c r="T589" s="43">
        <v>0</v>
      </c>
      <c r="V589" s="127"/>
      <c r="W589" s="127"/>
    </row>
    <row r="590" spans="1:23" ht="15">
      <c r="A590" s="98">
        <v>4</v>
      </c>
      <c r="B590" s="47" t="s">
        <v>819</v>
      </c>
      <c r="C590" s="39" t="s">
        <v>93</v>
      </c>
      <c r="D590" s="95">
        <v>40899</v>
      </c>
      <c r="E590" s="39" t="s">
        <v>816</v>
      </c>
      <c r="F590" s="39" t="s">
        <v>704</v>
      </c>
      <c r="G590" s="96">
        <v>7</v>
      </c>
      <c r="H590" s="96">
        <v>7</v>
      </c>
      <c r="I590" s="99">
        <v>220.7</v>
      </c>
      <c r="J590" s="96">
        <v>2</v>
      </c>
      <c r="K590" s="98">
        <v>0</v>
      </c>
      <c r="L590" s="96">
        <v>2</v>
      </c>
      <c r="M590" s="99">
        <v>114.9</v>
      </c>
      <c r="N590" s="100">
        <v>0</v>
      </c>
      <c r="O590" s="99">
        <f>M590-N590</f>
        <v>114.9</v>
      </c>
      <c r="P590" s="82">
        <f>M590*34600</f>
        <v>3975540</v>
      </c>
      <c r="Q590" s="42">
        <v>1350242.3</v>
      </c>
      <c r="R590" s="42">
        <v>2314350.84</v>
      </c>
      <c r="S590" s="42">
        <v>310946.86</v>
      </c>
      <c r="T590" s="43">
        <v>0</v>
      </c>
      <c r="V590" s="127"/>
      <c r="W590" s="127"/>
    </row>
    <row r="591" spans="1:23" ht="11.25" customHeight="1">
      <c r="A591" s="62" t="s">
        <v>105</v>
      </c>
      <c r="B591" s="62"/>
      <c r="C591" s="31" t="s">
        <v>441</v>
      </c>
      <c r="D591" s="31" t="s">
        <v>441</v>
      </c>
      <c r="E591" s="31" t="s">
        <v>441</v>
      </c>
      <c r="F591" s="31" t="s">
        <v>441</v>
      </c>
      <c r="G591" s="26">
        <f>SUM(G592:G595)</f>
        <v>61</v>
      </c>
      <c r="H591" s="26">
        <f>SUM(H592:H595)</f>
        <v>61</v>
      </c>
      <c r="I591" s="27">
        <f>SUM(I592:I595)</f>
        <v>1348.9</v>
      </c>
      <c r="J591" s="26">
        <f>SUM(J592:J595)</f>
        <v>29</v>
      </c>
      <c r="K591" s="26">
        <f>SUM(K592:K595)</f>
        <v>22</v>
      </c>
      <c r="L591" s="26">
        <f>SUM(L592:L595)</f>
        <v>7</v>
      </c>
      <c r="M591" s="27">
        <f>SUM(M592:M595)</f>
        <v>1245.8</v>
      </c>
      <c r="N591" s="27">
        <f>SUM(N592:N595)</f>
        <v>959.8000000000001</v>
      </c>
      <c r="O591" s="27">
        <f>SUM(O592:O595)</f>
        <v>286</v>
      </c>
      <c r="P591" s="27">
        <f>SUM(P592:P595)</f>
        <v>43104680</v>
      </c>
      <c r="Q591" s="27">
        <v>14639963.92</v>
      </c>
      <c r="R591" s="27">
        <v>25093283.53</v>
      </c>
      <c r="S591" s="27">
        <v>3371432.55</v>
      </c>
      <c r="T591" s="28">
        <v>0</v>
      </c>
      <c r="V591" s="127"/>
      <c r="W591" s="127"/>
    </row>
    <row r="592" spans="1:23" ht="15">
      <c r="A592" s="53">
        <v>5</v>
      </c>
      <c r="B592" s="47" t="s">
        <v>820</v>
      </c>
      <c r="C592" s="39" t="s">
        <v>821</v>
      </c>
      <c r="D592" s="50" t="s">
        <v>108</v>
      </c>
      <c r="E592" s="39" t="s">
        <v>816</v>
      </c>
      <c r="F592" s="39" t="s">
        <v>704</v>
      </c>
      <c r="G592" s="37">
        <v>2</v>
      </c>
      <c r="H592" s="37">
        <v>2</v>
      </c>
      <c r="I592" s="56">
        <v>106.5</v>
      </c>
      <c r="J592" s="37">
        <v>1</v>
      </c>
      <c r="K592" s="37">
        <v>0</v>
      </c>
      <c r="L592" s="37">
        <v>1</v>
      </c>
      <c r="M592" s="40">
        <f>N592+O592</f>
        <v>26.3</v>
      </c>
      <c r="N592" s="40">
        <v>0</v>
      </c>
      <c r="O592" s="40">
        <v>26.3</v>
      </c>
      <c r="P592" s="42">
        <f>M592*34600</f>
        <v>909980</v>
      </c>
      <c r="Q592" s="42">
        <v>309063.29</v>
      </c>
      <c r="R592" s="57">
        <v>529742.62</v>
      </c>
      <c r="S592" s="57">
        <v>71174.09</v>
      </c>
      <c r="T592" s="43">
        <v>0</v>
      </c>
      <c r="V592" s="127"/>
      <c r="W592" s="127"/>
    </row>
    <row r="593" spans="1:23" ht="15">
      <c r="A593" s="53">
        <v>6</v>
      </c>
      <c r="B593" s="47" t="s">
        <v>822</v>
      </c>
      <c r="C593" s="53">
        <v>92</v>
      </c>
      <c r="D593" s="50">
        <v>39807</v>
      </c>
      <c r="E593" s="39" t="s">
        <v>816</v>
      </c>
      <c r="F593" s="39" t="s">
        <v>704</v>
      </c>
      <c r="G593" s="37">
        <v>19</v>
      </c>
      <c r="H593" s="37">
        <v>19</v>
      </c>
      <c r="I593" s="56">
        <v>401.3</v>
      </c>
      <c r="J593" s="37">
        <v>10</v>
      </c>
      <c r="K593" s="37">
        <v>10</v>
      </c>
      <c r="L593" s="37">
        <v>0</v>
      </c>
      <c r="M593" s="40">
        <f>N593+O593</f>
        <v>378.4</v>
      </c>
      <c r="N593" s="40">
        <v>378.4</v>
      </c>
      <c r="O593" s="40">
        <v>0</v>
      </c>
      <c r="P593" s="42">
        <f>SUM(M593*34600)</f>
        <v>13092640</v>
      </c>
      <c r="Q593" s="42">
        <v>4446750.96</v>
      </c>
      <c r="R593" s="57">
        <v>7621848.2</v>
      </c>
      <c r="S593" s="57">
        <v>1024040.84</v>
      </c>
      <c r="T593" s="43">
        <v>0</v>
      </c>
      <c r="V593" s="127"/>
      <c r="W593" s="127"/>
    </row>
    <row r="594" spans="1:23" ht="15">
      <c r="A594" s="53">
        <v>7</v>
      </c>
      <c r="B594" s="47" t="s">
        <v>823</v>
      </c>
      <c r="C594" s="53">
        <v>18</v>
      </c>
      <c r="D594" s="50">
        <v>39807</v>
      </c>
      <c r="E594" s="39" t="s">
        <v>816</v>
      </c>
      <c r="F594" s="39" t="s">
        <v>704</v>
      </c>
      <c r="G594" s="37">
        <v>27</v>
      </c>
      <c r="H594" s="37">
        <v>27</v>
      </c>
      <c r="I594" s="56">
        <v>392.5</v>
      </c>
      <c r="J594" s="37">
        <v>10</v>
      </c>
      <c r="K594" s="37">
        <v>6</v>
      </c>
      <c r="L594" s="37">
        <v>4</v>
      </c>
      <c r="M594" s="40">
        <f>N594+O594</f>
        <v>392.5</v>
      </c>
      <c r="N594" s="40">
        <v>244.8</v>
      </c>
      <c r="O594" s="40">
        <v>147.7</v>
      </c>
      <c r="P594" s="42">
        <f>SUM(M594*34600)</f>
        <v>13580500</v>
      </c>
      <c r="Q594" s="42">
        <v>4612446.5</v>
      </c>
      <c r="R594" s="57">
        <v>7905854.7</v>
      </c>
      <c r="S594" s="57">
        <v>1062198.8</v>
      </c>
      <c r="T594" s="43">
        <v>0</v>
      </c>
      <c r="V594" s="127"/>
      <c r="W594" s="127"/>
    </row>
    <row r="595" spans="1:23" ht="15">
      <c r="A595" s="53">
        <v>8</v>
      </c>
      <c r="B595" s="45" t="s">
        <v>824</v>
      </c>
      <c r="C595" s="53">
        <v>15</v>
      </c>
      <c r="D595" s="50">
        <v>39807</v>
      </c>
      <c r="E595" s="39" t="s">
        <v>816</v>
      </c>
      <c r="F595" s="39" t="s">
        <v>704</v>
      </c>
      <c r="G595" s="37">
        <v>13</v>
      </c>
      <c r="H595" s="37">
        <v>13</v>
      </c>
      <c r="I595" s="56">
        <v>448.6</v>
      </c>
      <c r="J595" s="37">
        <v>8</v>
      </c>
      <c r="K595" s="37">
        <v>6</v>
      </c>
      <c r="L595" s="37">
        <v>2</v>
      </c>
      <c r="M595" s="40">
        <f>N595+O595</f>
        <v>448.6</v>
      </c>
      <c r="N595" s="40">
        <v>336.6</v>
      </c>
      <c r="O595" s="40">
        <v>112</v>
      </c>
      <c r="P595" s="42">
        <f>SUM(M595*34600)</f>
        <v>15521560</v>
      </c>
      <c r="Q595" s="42">
        <v>5271703.17</v>
      </c>
      <c r="R595" s="57">
        <v>9035838.01</v>
      </c>
      <c r="S595" s="57">
        <v>1214018.82</v>
      </c>
      <c r="T595" s="43">
        <v>0</v>
      </c>
      <c r="V595" s="127"/>
      <c r="W595" s="127"/>
    </row>
    <row r="596" spans="1:23" ht="11.25" customHeight="1">
      <c r="A596" s="62" t="s">
        <v>171</v>
      </c>
      <c r="B596" s="62"/>
      <c r="C596" s="89" t="s">
        <v>441</v>
      </c>
      <c r="D596" s="89" t="s">
        <v>441</v>
      </c>
      <c r="E596" s="89" t="s">
        <v>441</v>
      </c>
      <c r="F596" s="89" t="s">
        <v>441</v>
      </c>
      <c r="G596" s="89">
        <f>G597+G598+G599+G600+G601</f>
        <v>35</v>
      </c>
      <c r="H596" s="89">
        <f>H597+H598+H599+H600+H601</f>
        <v>35</v>
      </c>
      <c r="I596" s="89">
        <f>I597+I598+I599+I600+I601</f>
        <v>808.3999999999999</v>
      </c>
      <c r="J596" s="89">
        <f>J597+J598+J599+J600+J601</f>
        <v>14</v>
      </c>
      <c r="K596" s="89">
        <f>K597+K598+K599+K600+K601</f>
        <v>0</v>
      </c>
      <c r="L596" s="89">
        <f>L597+L598+L599+L600+L601</f>
        <v>14</v>
      </c>
      <c r="M596" s="159">
        <f>M597+M598+M599+M600+M601</f>
        <v>535</v>
      </c>
      <c r="N596" s="159">
        <f>N597+N598+N599+N600+N601</f>
        <v>0</v>
      </c>
      <c r="O596" s="159">
        <f>O597+O598+O599+O600+O601</f>
        <v>535</v>
      </c>
      <c r="P596" s="109">
        <f>P597+P598+P599+P600+P601</f>
        <v>18511000</v>
      </c>
      <c r="Q596" s="109">
        <v>6287028.97</v>
      </c>
      <c r="R596" s="109">
        <v>10776133.16</v>
      </c>
      <c r="S596" s="109">
        <v>1447837.87</v>
      </c>
      <c r="T596" s="28">
        <v>0</v>
      </c>
      <c r="V596" s="127"/>
      <c r="W596" s="127"/>
    </row>
    <row r="597" spans="1:23" ht="15">
      <c r="A597" s="98">
        <v>9</v>
      </c>
      <c r="B597" s="61" t="s">
        <v>825</v>
      </c>
      <c r="C597" s="98" t="s">
        <v>826</v>
      </c>
      <c r="D597" s="111">
        <v>39049</v>
      </c>
      <c r="E597" s="39" t="s">
        <v>816</v>
      </c>
      <c r="F597" s="39" t="s">
        <v>704</v>
      </c>
      <c r="G597" s="98">
        <v>10</v>
      </c>
      <c r="H597" s="98">
        <v>10</v>
      </c>
      <c r="I597" s="97">
        <v>181.6</v>
      </c>
      <c r="J597" s="98">
        <f>K597+L597</f>
        <v>4</v>
      </c>
      <c r="K597" s="98">
        <v>0</v>
      </c>
      <c r="L597" s="98">
        <v>4</v>
      </c>
      <c r="M597" s="97">
        <f>N597+O597</f>
        <v>121.2</v>
      </c>
      <c r="N597" s="97">
        <v>0</v>
      </c>
      <c r="O597" s="97">
        <v>121.2</v>
      </c>
      <c r="P597" s="57">
        <f>M597*34600</f>
        <v>4193520</v>
      </c>
      <c r="Q597" s="42">
        <v>1424276.47</v>
      </c>
      <c r="R597" s="42">
        <v>2441247.36</v>
      </c>
      <c r="S597" s="42">
        <v>327996.17</v>
      </c>
      <c r="T597" s="43">
        <v>0</v>
      </c>
      <c r="V597" s="127"/>
      <c r="W597" s="127"/>
    </row>
    <row r="598" spans="1:23" ht="15">
      <c r="A598" s="98">
        <v>10</v>
      </c>
      <c r="B598" s="61" t="s">
        <v>827</v>
      </c>
      <c r="C598" s="53" t="s">
        <v>506</v>
      </c>
      <c r="D598" s="50">
        <v>39050</v>
      </c>
      <c r="E598" s="39" t="s">
        <v>816</v>
      </c>
      <c r="F598" s="39" t="s">
        <v>704</v>
      </c>
      <c r="G598" s="53">
        <v>6</v>
      </c>
      <c r="H598" s="53">
        <v>6</v>
      </c>
      <c r="I598" s="56">
        <v>182.2</v>
      </c>
      <c r="J598" s="53">
        <f>K598+L598</f>
        <v>2</v>
      </c>
      <c r="K598" s="53">
        <v>0</v>
      </c>
      <c r="L598" s="53">
        <v>2</v>
      </c>
      <c r="M598" s="56">
        <v>68.5</v>
      </c>
      <c r="N598" s="56">
        <v>0</v>
      </c>
      <c r="O598" s="56">
        <v>68.5</v>
      </c>
      <c r="P598" s="57">
        <f>M598*34600</f>
        <v>2370100</v>
      </c>
      <c r="Q598" s="42">
        <v>804974.74</v>
      </c>
      <c r="R598" s="42">
        <v>1379747.89</v>
      </c>
      <c r="S598" s="42">
        <v>185377.37</v>
      </c>
      <c r="T598" s="43">
        <v>0</v>
      </c>
      <c r="V598" s="127"/>
      <c r="W598" s="127"/>
    </row>
    <row r="599" spans="1:23" ht="15">
      <c r="A599" s="98">
        <v>11</v>
      </c>
      <c r="B599" s="47" t="s">
        <v>828</v>
      </c>
      <c r="C599" s="98" t="s">
        <v>829</v>
      </c>
      <c r="D599" s="111">
        <v>39050</v>
      </c>
      <c r="E599" s="39" t="s">
        <v>816</v>
      </c>
      <c r="F599" s="39" t="s">
        <v>704</v>
      </c>
      <c r="G599" s="98">
        <v>7</v>
      </c>
      <c r="H599" s="98">
        <v>7</v>
      </c>
      <c r="I599" s="97">
        <v>184</v>
      </c>
      <c r="J599" s="98">
        <f>K599+L599</f>
        <v>3</v>
      </c>
      <c r="K599" s="98">
        <v>0</v>
      </c>
      <c r="L599" s="98">
        <v>3</v>
      </c>
      <c r="M599" s="172">
        <f>N599+O599</f>
        <v>184</v>
      </c>
      <c r="N599" s="97">
        <v>0</v>
      </c>
      <c r="O599" s="97">
        <v>184</v>
      </c>
      <c r="P599" s="57">
        <f>M599*34600</f>
        <v>6366400</v>
      </c>
      <c r="Q599" s="42">
        <v>2162267.91</v>
      </c>
      <c r="R599" s="42">
        <v>3706184.11</v>
      </c>
      <c r="S599" s="42">
        <v>497947.98</v>
      </c>
      <c r="T599" s="43">
        <v>0</v>
      </c>
      <c r="V599" s="127"/>
      <c r="W599" s="127"/>
    </row>
    <row r="600" spans="1:23" ht="15">
      <c r="A600" s="98">
        <v>12</v>
      </c>
      <c r="B600" s="61" t="s">
        <v>830</v>
      </c>
      <c r="C600" s="98" t="s">
        <v>831</v>
      </c>
      <c r="D600" s="111">
        <v>39041</v>
      </c>
      <c r="E600" s="39" t="s">
        <v>816</v>
      </c>
      <c r="F600" s="39" t="s">
        <v>704</v>
      </c>
      <c r="G600" s="98">
        <v>6</v>
      </c>
      <c r="H600" s="98">
        <v>6</v>
      </c>
      <c r="I600" s="97">
        <v>71.9</v>
      </c>
      <c r="J600" s="98">
        <f>K600+L600</f>
        <v>1</v>
      </c>
      <c r="K600" s="98">
        <v>0</v>
      </c>
      <c r="L600" s="98">
        <v>1</v>
      </c>
      <c r="M600" s="97">
        <f>N600+O600</f>
        <v>36.3</v>
      </c>
      <c r="N600" s="97">
        <v>0</v>
      </c>
      <c r="O600" s="97">
        <v>36.3</v>
      </c>
      <c r="P600" s="57">
        <f>M600*34600</f>
        <v>1255980</v>
      </c>
      <c r="Q600" s="42">
        <v>426577.85</v>
      </c>
      <c r="R600" s="42">
        <v>731165.67</v>
      </c>
      <c r="S600" s="42">
        <v>98236.48</v>
      </c>
      <c r="T600" s="43">
        <v>0</v>
      </c>
      <c r="V600" s="127"/>
      <c r="W600" s="127"/>
    </row>
    <row r="601" spans="1:23" ht="15">
      <c r="A601" s="98">
        <v>13</v>
      </c>
      <c r="B601" s="61" t="s">
        <v>832</v>
      </c>
      <c r="C601" s="98" t="s">
        <v>833</v>
      </c>
      <c r="D601" s="111">
        <v>39041</v>
      </c>
      <c r="E601" s="39" t="s">
        <v>816</v>
      </c>
      <c r="F601" s="39" t="s">
        <v>704</v>
      </c>
      <c r="G601" s="98">
        <v>6</v>
      </c>
      <c r="H601" s="98">
        <v>6</v>
      </c>
      <c r="I601" s="97">
        <v>188.7</v>
      </c>
      <c r="J601" s="98">
        <f>K601+L601</f>
        <v>4</v>
      </c>
      <c r="K601" s="98">
        <v>0</v>
      </c>
      <c r="L601" s="98">
        <v>4</v>
      </c>
      <c r="M601" s="97">
        <f>N601+O601</f>
        <v>125</v>
      </c>
      <c r="N601" s="97">
        <v>0</v>
      </c>
      <c r="O601" s="97">
        <v>125</v>
      </c>
      <c r="P601" s="57">
        <f>M601*34600</f>
        <v>4325000</v>
      </c>
      <c r="Q601" s="42">
        <v>1468932</v>
      </c>
      <c r="R601" s="42">
        <v>2517788.13</v>
      </c>
      <c r="S601" s="42">
        <v>338279.87</v>
      </c>
      <c r="T601" s="43">
        <v>0</v>
      </c>
      <c r="V601" s="127"/>
      <c r="W601" s="127"/>
    </row>
    <row r="602" spans="1:23" ht="11.25" customHeight="1">
      <c r="A602" s="62" t="s">
        <v>235</v>
      </c>
      <c r="B602" s="62"/>
      <c r="C602" s="31" t="s">
        <v>38</v>
      </c>
      <c r="D602" s="50"/>
      <c r="E602" s="39" t="s">
        <v>816</v>
      </c>
      <c r="F602" s="39"/>
      <c r="G602" s="26">
        <f>G603+G604+G605+G606</f>
        <v>20</v>
      </c>
      <c r="H602" s="26">
        <f>H603+H604+H605+H606</f>
        <v>20</v>
      </c>
      <c r="I602" s="27">
        <f>I603+I604+I605+I606</f>
        <v>376</v>
      </c>
      <c r="J602" s="26">
        <f>J603+J604+J605+J606</f>
        <v>9</v>
      </c>
      <c r="K602" s="26">
        <f>K603+K604+K605+K606</f>
        <v>0</v>
      </c>
      <c r="L602" s="26">
        <f>L603+L604+L605+L606</f>
        <v>9</v>
      </c>
      <c r="M602" s="27">
        <f>M603+M604+M605+M606</f>
        <v>376</v>
      </c>
      <c r="N602" s="27">
        <f>N603+N604+N605+N606</f>
        <v>0</v>
      </c>
      <c r="O602" s="27">
        <f>O603+O604+O605+O606</f>
        <v>376</v>
      </c>
      <c r="P602" s="33">
        <f>P603+P604+P605+P606</f>
        <v>13009600</v>
      </c>
      <c r="Q602" s="33">
        <v>4418547.47</v>
      </c>
      <c r="R602" s="33">
        <v>7573506.67</v>
      </c>
      <c r="S602" s="33">
        <v>1017545.86</v>
      </c>
      <c r="T602" s="28">
        <v>0</v>
      </c>
      <c r="V602" s="36"/>
      <c r="W602" s="36"/>
    </row>
    <row r="603" spans="1:23" ht="15">
      <c r="A603" s="53">
        <v>14</v>
      </c>
      <c r="B603" s="47" t="s">
        <v>834</v>
      </c>
      <c r="C603" s="53">
        <v>42</v>
      </c>
      <c r="D603" s="50">
        <v>39050</v>
      </c>
      <c r="E603" s="39" t="s">
        <v>816</v>
      </c>
      <c r="F603" s="39" t="s">
        <v>704</v>
      </c>
      <c r="G603" s="37">
        <v>11</v>
      </c>
      <c r="H603" s="37">
        <v>11</v>
      </c>
      <c r="I603" s="40">
        <v>120</v>
      </c>
      <c r="J603" s="37">
        <v>3</v>
      </c>
      <c r="K603" s="37">
        <v>0</v>
      </c>
      <c r="L603" s="37">
        <v>3</v>
      </c>
      <c r="M603" s="40">
        <v>120</v>
      </c>
      <c r="N603" s="40">
        <v>0</v>
      </c>
      <c r="O603" s="41">
        <v>120</v>
      </c>
      <c r="P603" s="42">
        <f>SUM(M603*34600)</f>
        <v>4152000</v>
      </c>
      <c r="Q603" s="42">
        <v>1410174.72</v>
      </c>
      <c r="R603" s="42">
        <v>2417076.6</v>
      </c>
      <c r="S603" s="42">
        <v>324748.68</v>
      </c>
      <c r="T603" s="43">
        <v>0</v>
      </c>
      <c r="V603" s="127"/>
      <c r="W603" s="127"/>
    </row>
    <row r="604" spans="1:23" ht="15">
      <c r="A604" s="53">
        <v>15</v>
      </c>
      <c r="B604" s="47" t="s">
        <v>835</v>
      </c>
      <c r="C604" s="53">
        <v>67</v>
      </c>
      <c r="D604" s="50">
        <v>39043</v>
      </c>
      <c r="E604" s="39" t="s">
        <v>816</v>
      </c>
      <c r="F604" s="39" t="s">
        <v>704</v>
      </c>
      <c r="G604" s="37">
        <v>4</v>
      </c>
      <c r="H604" s="37">
        <v>4</v>
      </c>
      <c r="I604" s="40">
        <v>88</v>
      </c>
      <c r="J604" s="37">
        <v>2</v>
      </c>
      <c r="K604" s="37">
        <v>0</v>
      </c>
      <c r="L604" s="37">
        <v>2</v>
      </c>
      <c r="M604" s="40">
        <v>88</v>
      </c>
      <c r="N604" s="40">
        <v>0</v>
      </c>
      <c r="O604" s="41">
        <v>88</v>
      </c>
      <c r="P604" s="42">
        <f>SUM(M604*34600)</f>
        <v>3044800</v>
      </c>
      <c r="Q604" s="42">
        <v>1034128.13</v>
      </c>
      <c r="R604" s="42">
        <v>1772522.84</v>
      </c>
      <c r="S604" s="42">
        <v>238149.03</v>
      </c>
      <c r="T604" s="43">
        <v>0</v>
      </c>
      <c r="V604" s="127"/>
      <c r="W604" s="127"/>
    </row>
    <row r="605" spans="1:23" ht="15">
      <c r="A605" s="53">
        <v>16</v>
      </c>
      <c r="B605" s="47" t="s">
        <v>836</v>
      </c>
      <c r="C605" s="53">
        <v>87</v>
      </c>
      <c r="D605" s="50">
        <v>39045</v>
      </c>
      <c r="E605" s="39" t="s">
        <v>816</v>
      </c>
      <c r="F605" s="39" t="s">
        <v>704</v>
      </c>
      <c r="G605" s="37">
        <v>3</v>
      </c>
      <c r="H605" s="37">
        <v>3</v>
      </c>
      <c r="I605" s="40">
        <v>84</v>
      </c>
      <c r="J605" s="37">
        <f>K605+L605</f>
        <v>2</v>
      </c>
      <c r="K605" s="37">
        <v>0</v>
      </c>
      <c r="L605" s="37">
        <v>2</v>
      </c>
      <c r="M605" s="40">
        <f>N605+O605</f>
        <v>84</v>
      </c>
      <c r="N605" s="40">
        <v>0</v>
      </c>
      <c r="O605" s="41">
        <v>84</v>
      </c>
      <c r="P605" s="42">
        <f>SUM(M605*34600)</f>
        <v>2906400</v>
      </c>
      <c r="Q605" s="42">
        <v>987122.31</v>
      </c>
      <c r="R605" s="42">
        <v>1691953.62</v>
      </c>
      <c r="S605" s="42">
        <v>227324.07</v>
      </c>
      <c r="T605" s="43">
        <v>0</v>
      </c>
      <c r="V605" s="127"/>
      <c r="W605" s="127"/>
    </row>
    <row r="606" spans="1:23" ht="15">
      <c r="A606" s="53">
        <v>17</v>
      </c>
      <c r="B606" s="45" t="s">
        <v>837</v>
      </c>
      <c r="C606" s="53">
        <v>33</v>
      </c>
      <c r="D606" s="50">
        <v>39035</v>
      </c>
      <c r="E606" s="39" t="s">
        <v>816</v>
      </c>
      <c r="F606" s="39" t="s">
        <v>704</v>
      </c>
      <c r="G606" s="37">
        <v>2</v>
      </c>
      <c r="H606" s="37">
        <v>2</v>
      </c>
      <c r="I606" s="40">
        <v>84</v>
      </c>
      <c r="J606" s="37">
        <v>2</v>
      </c>
      <c r="K606" s="37">
        <v>0</v>
      </c>
      <c r="L606" s="37">
        <v>2</v>
      </c>
      <c r="M606" s="40">
        <v>84</v>
      </c>
      <c r="N606" s="40">
        <v>0</v>
      </c>
      <c r="O606" s="41">
        <v>84</v>
      </c>
      <c r="P606" s="42">
        <f>SUM(M606*34600)</f>
        <v>2906400</v>
      </c>
      <c r="Q606" s="42">
        <v>987122.31</v>
      </c>
      <c r="R606" s="42">
        <v>1691953.61</v>
      </c>
      <c r="S606" s="42">
        <v>227324.08</v>
      </c>
      <c r="T606" s="43">
        <v>0</v>
      </c>
      <c r="V606" s="127"/>
      <c r="W606" s="127"/>
    </row>
    <row r="607" spans="1:23" ht="11.25" customHeight="1">
      <c r="A607" s="62" t="s">
        <v>260</v>
      </c>
      <c r="B607" s="62"/>
      <c r="C607" s="31" t="s">
        <v>38</v>
      </c>
      <c r="D607" s="31" t="s">
        <v>38</v>
      </c>
      <c r="E607" s="31" t="s">
        <v>38</v>
      </c>
      <c r="F607" s="31" t="s">
        <v>38</v>
      </c>
      <c r="G607" s="90">
        <f>SUM(G608:G613)</f>
        <v>33</v>
      </c>
      <c r="H607" s="90">
        <f>SUM(H608:H613)</f>
        <v>33</v>
      </c>
      <c r="I607" s="90">
        <f>SUM(I608:I613)</f>
        <v>800.9000000000001</v>
      </c>
      <c r="J607" s="90">
        <f>SUM(J608:J613)</f>
        <v>13</v>
      </c>
      <c r="K607" s="90">
        <f>SUM(K608:K613)</f>
        <v>1</v>
      </c>
      <c r="L607" s="90">
        <f>SUM(L608:L613)</f>
        <v>12</v>
      </c>
      <c r="M607" s="125">
        <f>SUM(M608:M613)</f>
        <v>497.7</v>
      </c>
      <c r="N607" s="125">
        <f>SUM(N608:N613)</f>
        <v>52.6</v>
      </c>
      <c r="O607" s="125">
        <f>SUM(O608:O613)</f>
        <v>445.1</v>
      </c>
      <c r="P607" s="92">
        <f>SUM(P608:P613)</f>
        <v>17220420</v>
      </c>
      <c r="Q607" s="92">
        <v>5848699.66</v>
      </c>
      <c r="R607" s="92">
        <v>10024825.19</v>
      </c>
      <c r="S607" s="92">
        <v>1346895.15</v>
      </c>
      <c r="T607" s="28">
        <v>0</v>
      </c>
      <c r="V607" s="127"/>
      <c r="W607" s="127"/>
    </row>
    <row r="608" spans="1:23" ht="15">
      <c r="A608" s="98">
        <v>18</v>
      </c>
      <c r="B608" s="115" t="s">
        <v>838</v>
      </c>
      <c r="C608" s="116" t="s">
        <v>304</v>
      </c>
      <c r="D608" s="116" t="s">
        <v>839</v>
      </c>
      <c r="E608" s="39" t="s">
        <v>816</v>
      </c>
      <c r="F608" s="39" t="s">
        <v>704</v>
      </c>
      <c r="G608" s="98">
        <v>3</v>
      </c>
      <c r="H608" s="98">
        <v>3</v>
      </c>
      <c r="I608" s="97">
        <v>151.7</v>
      </c>
      <c r="J608" s="98">
        <v>2</v>
      </c>
      <c r="K608" s="98">
        <v>1</v>
      </c>
      <c r="L608" s="98">
        <v>1</v>
      </c>
      <c r="M608" s="99">
        <v>105.2</v>
      </c>
      <c r="N608" s="99">
        <v>52.6</v>
      </c>
      <c r="O608" s="99">
        <v>52.6</v>
      </c>
      <c r="P608" s="42">
        <f>SUM(M608*34600)</f>
        <v>3639920</v>
      </c>
      <c r="Q608" s="42">
        <v>1236253.18</v>
      </c>
      <c r="R608" s="139">
        <v>2118970.48</v>
      </c>
      <c r="S608" s="139">
        <v>284696.34</v>
      </c>
      <c r="T608" s="43">
        <v>0</v>
      </c>
      <c r="V608" s="127"/>
      <c r="W608" s="127"/>
    </row>
    <row r="609" spans="1:23" ht="15">
      <c r="A609" s="98">
        <v>19</v>
      </c>
      <c r="B609" s="115" t="s">
        <v>840</v>
      </c>
      <c r="C609" s="116" t="s">
        <v>740</v>
      </c>
      <c r="D609" s="111">
        <v>40878</v>
      </c>
      <c r="E609" s="39" t="s">
        <v>816</v>
      </c>
      <c r="F609" s="39" t="s">
        <v>704</v>
      </c>
      <c r="G609" s="98">
        <v>10</v>
      </c>
      <c r="H609" s="98">
        <v>10</v>
      </c>
      <c r="I609" s="97">
        <v>133.4</v>
      </c>
      <c r="J609" s="98">
        <v>3</v>
      </c>
      <c r="K609" s="98">
        <v>0</v>
      </c>
      <c r="L609" s="98">
        <v>3</v>
      </c>
      <c r="M609" s="99">
        <v>78</v>
      </c>
      <c r="N609" s="99">
        <v>0</v>
      </c>
      <c r="O609" s="99">
        <v>78</v>
      </c>
      <c r="P609" s="42">
        <f>SUM(M609*34600)</f>
        <v>2698800</v>
      </c>
      <c r="Q609" s="42">
        <v>916613.57</v>
      </c>
      <c r="R609" s="139">
        <v>1571099.79</v>
      </c>
      <c r="S609" s="139">
        <v>211086.64</v>
      </c>
      <c r="T609" s="43">
        <v>0</v>
      </c>
      <c r="V609" s="127"/>
      <c r="W609" s="127"/>
    </row>
    <row r="610" spans="1:23" ht="15">
      <c r="A610" s="98">
        <v>20</v>
      </c>
      <c r="B610" s="115" t="s">
        <v>841</v>
      </c>
      <c r="C610" s="116" t="s">
        <v>598</v>
      </c>
      <c r="D610" s="111">
        <v>40878</v>
      </c>
      <c r="E610" s="39" t="s">
        <v>816</v>
      </c>
      <c r="F610" s="39" t="s">
        <v>704</v>
      </c>
      <c r="G610" s="98">
        <v>5</v>
      </c>
      <c r="H610" s="98">
        <v>5</v>
      </c>
      <c r="I610" s="97">
        <v>118.5</v>
      </c>
      <c r="J610" s="98">
        <v>2</v>
      </c>
      <c r="K610" s="98">
        <v>0</v>
      </c>
      <c r="L610" s="98">
        <v>2</v>
      </c>
      <c r="M610" s="99">
        <v>76.9</v>
      </c>
      <c r="N610" s="99">
        <v>0</v>
      </c>
      <c r="O610" s="99">
        <v>76.9</v>
      </c>
      <c r="P610" s="42">
        <f>SUM(M610*34600)</f>
        <v>2660740</v>
      </c>
      <c r="Q610" s="42">
        <v>903686.97</v>
      </c>
      <c r="R610" s="139">
        <v>1548943.25</v>
      </c>
      <c r="S610" s="139">
        <v>208109.78</v>
      </c>
      <c r="T610" s="43">
        <v>0</v>
      </c>
      <c r="V610" s="127"/>
      <c r="W610" s="127"/>
    </row>
    <row r="611" spans="1:23" ht="15">
      <c r="A611" s="98">
        <v>21</v>
      </c>
      <c r="B611" s="115" t="s">
        <v>842</v>
      </c>
      <c r="C611" s="116" t="s">
        <v>298</v>
      </c>
      <c r="D611" s="111">
        <v>40878</v>
      </c>
      <c r="E611" s="39" t="s">
        <v>816</v>
      </c>
      <c r="F611" s="39" t="s">
        <v>704</v>
      </c>
      <c r="G611" s="98">
        <v>6</v>
      </c>
      <c r="H611" s="98">
        <v>6</v>
      </c>
      <c r="I611" s="97">
        <v>131.2</v>
      </c>
      <c r="J611" s="98">
        <v>2</v>
      </c>
      <c r="K611" s="98">
        <v>0</v>
      </c>
      <c r="L611" s="98">
        <v>2</v>
      </c>
      <c r="M611" s="99">
        <v>78.6</v>
      </c>
      <c r="N611" s="99">
        <v>0</v>
      </c>
      <c r="O611" s="99">
        <v>78.6</v>
      </c>
      <c r="P611" s="42">
        <f>SUM(M611*34600)</f>
        <v>2719560</v>
      </c>
      <c r="Q611" s="42">
        <v>923664.44</v>
      </c>
      <c r="R611" s="139">
        <v>1583185.17</v>
      </c>
      <c r="S611" s="139">
        <v>212710.39</v>
      </c>
      <c r="T611" s="43">
        <v>0</v>
      </c>
      <c r="V611" s="127"/>
      <c r="W611" s="127"/>
    </row>
    <row r="612" spans="1:23" ht="15">
      <c r="A612" s="98">
        <v>22</v>
      </c>
      <c r="B612" s="115" t="s">
        <v>843</v>
      </c>
      <c r="C612" s="116" t="s">
        <v>300</v>
      </c>
      <c r="D612" s="111">
        <v>40878</v>
      </c>
      <c r="E612" s="39" t="s">
        <v>816</v>
      </c>
      <c r="F612" s="39" t="s">
        <v>704</v>
      </c>
      <c r="G612" s="98">
        <v>4</v>
      </c>
      <c r="H612" s="98">
        <v>4</v>
      </c>
      <c r="I612" s="97">
        <v>132.8</v>
      </c>
      <c r="J612" s="98">
        <v>2</v>
      </c>
      <c r="K612" s="98">
        <v>0</v>
      </c>
      <c r="L612" s="98">
        <v>2</v>
      </c>
      <c r="M612" s="99">
        <v>77.5</v>
      </c>
      <c r="N612" s="99">
        <v>0</v>
      </c>
      <c r="O612" s="99">
        <v>77.5</v>
      </c>
      <c r="P612" s="42">
        <f>SUM(M612*34600)</f>
        <v>2681500</v>
      </c>
      <c r="Q612" s="42">
        <v>910737.84</v>
      </c>
      <c r="R612" s="139">
        <v>1561028.64</v>
      </c>
      <c r="S612" s="139">
        <v>209733.52</v>
      </c>
      <c r="T612" s="43">
        <v>0</v>
      </c>
      <c r="V612" s="127"/>
      <c r="W612" s="127"/>
    </row>
    <row r="613" spans="1:23" ht="15">
      <c r="A613" s="98">
        <v>23</v>
      </c>
      <c r="B613" s="115" t="s">
        <v>844</v>
      </c>
      <c r="C613" s="116" t="s">
        <v>302</v>
      </c>
      <c r="D613" s="111">
        <v>40878</v>
      </c>
      <c r="E613" s="39" t="s">
        <v>816</v>
      </c>
      <c r="F613" s="39" t="s">
        <v>704</v>
      </c>
      <c r="G613" s="98">
        <v>5</v>
      </c>
      <c r="H613" s="98">
        <v>5</v>
      </c>
      <c r="I613" s="97">
        <v>133.3</v>
      </c>
      <c r="J613" s="98">
        <v>2</v>
      </c>
      <c r="K613" s="98">
        <v>0</v>
      </c>
      <c r="L613" s="98">
        <v>2</v>
      </c>
      <c r="M613" s="99">
        <v>81.5</v>
      </c>
      <c r="N613" s="99">
        <v>0</v>
      </c>
      <c r="O613" s="99">
        <v>81.5</v>
      </c>
      <c r="P613" s="42">
        <f>SUM(M613*34600)</f>
        <v>2819900</v>
      </c>
      <c r="Q613" s="42">
        <v>957743.66</v>
      </c>
      <c r="R613" s="139">
        <v>1641597.86</v>
      </c>
      <c r="S613" s="139">
        <v>220558.48</v>
      </c>
      <c r="T613" s="43">
        <v>0</v>
      </c>
      <c r="V613" s="127"/>
      <c r="W613" s="127"/>
    </row>
    <row r="614" spans="1:23" ht="12" customHeight="1">
      <c r="A614" s="62" t="s">
        <v>337</v>
      </c>
      <c r="B614" s="62"/>
      <c r="C614" s="31" t="s">
        <v>38</v>
      </c>
      <c r="D614" s="31" t="s">
        <v>38</v>
      </c>
      <c r="E614" s="31" t="s">
        <v>38</v>
      </c>
      <c r="F614" s="31" t="s">
        <v>38</v>
      </c>
      <c r="G614" s="26">
        <f>SUM(G615:G615)</f>
        <v>16</v>
      </c>
      <c r="H614" s="26">
        <f>SUM(H615:H615)</f>
        <v>16</v>
      </c>
      <c r="I614" s="27">
        <f>SUM(I615:I615)</f>
        <v>202.3</v>
      </c>
      <c r="J614" s="26">
        <f>SUM(J615:J615)</f>
        <v>8</v>
      </c>
      <c r="K614" s="26">
        <f>SUM(K615:K615)</f>
        <v>0</v>
      </c>
      <c r="L614" s="26">
        <f>SUM(L615:L615)</f>
        <v>8</v>
      </c>
      <c r="M614" s="27">
        <f>SUM(M615:M615)</f>
        <v>202.3</v>
      </c>
      <c r="N614" s="27">
        <f>SUM(N615:N615)</f>
        <v>0</v>
      </c>
      <c r="O614" s="27">
        <f>SUM(O615:O615)</f>
        <v>202.3</v>
      </c>
      <c r="P614" s="33">
        <f>P615</f>
        <v>6999580</v>
      </c>
      <c r="Q614" s="33">
        <v>2377319.55</v>
      </c>
      <c r="R614" s="33">
        <v>4074788.3</v>
      </c>
      <c r="S614" s="33">
        <v>547472.15</v>
      </c>
      <c r="T614" s="28">
        <v>0</v>
      </c>
      <c r="V614" s="127"/>
      <c r="W614" s="127"/>
    </row>
    <row r="615" spans="1:23" ht="15">
      <c r="A615" s="67">
        <v>24</v>
      </c>
      <c r="B615" s="173" t="s">
        <v>845</v>
      </c>
      <c r="C615" s="128" t="s">
        <v>846</v>
      </c>
      <c r="D615" s="129">
        <v>40175</v>
      </c>
      <c r="E615" s="39" t="s">
        <v>816</v>
      </c>
      <c r="F615" s="39" t="s">
        <v>704</v>
      </c>
      <c r="G615" s="130">
        <v>16</v>
      </c>
      <c r="H615" s="130">
        <v>16</v>
      </c>
      <c r="I615" s="131">
        <v>202.3</v>
      </c>
      <c r="J615" s="130">
        <f>K615+L615</f>
        <v>8</v>
      </c>
      <c r="K615" s="130">
        <v>0</v>
      </c>
      <c r="L615" s="130">
        <v>8</v>
      </c>
      <c r="M615" s="131">
        <f>N615+O615</f>
        <v>202.3</v>
      </c>
      <c r="N615" s="131">
        <v>0</v>
      </c>
      <c r="O615" s="132">
        <v>202.3</v>
      </c>
      <c r="P615" s="42">
        <f>SUM(M615*34600)</f>
        <v>6999580</v>
      </c>
      <c r="Q615" s="42">
        <v>2377319.55</v>
      </c>
      <c r="R615" s="42">
        <v>4074788.3</v>
      </c>
      <c r="S615" s="42">
        <v>547472.15</v>
      </c>
      <c r="T615" s="43">
        <v>0</v>
      </c>
      <c r="V615" s="127"/>
      <c r="W615" s="127"/>
    </row>
    <row r="616" spans="1:23" ht="12" customHeight="1">
      <c r="A616" s="62" t="s">
        <v>342</v>
      </c>
      <c r="B616" s="62"/>
      <c r="C616" s="31" t="s">
        <v>38</v>
      </c>
      <c r="D616" s="31" t="s">
        <v>38</v>
      </c>
      <c r="E616" s="31" t="s">
        <v>38</v>
      </c>
      <c r="F616" s="31" t="s">
        <v>38</v>
      </c>
      <c r="G616" s="26">
        <f>SUM(G617:G617)</f>
        <v>29</v>
      </c>
      <c r="H616" s="26">
        <f>SUM(H617:H617)</f>
        <v>29</v>
      </c>
      <c r="I616" s="27">
        <f>SUM(I617:I617)</f>
        <v>498</v>
      </c>
      <c r="J616" s="26">
        <f>SUM(J617:J617)</f>
        <v>12</v>
      </c>
      <c r="K616" s="26">
        <f>SUM(K617:K617)</f>
        <v>0</v>
      </c>
      <c r="L616" s="26">
        <f>SUM(L617:L617)</f>
        <v>12</v>
      </c>
      <c r="M616" s="27">
        <f>SUM(M617:M617)</f>
        <v>498</v>
      </c>
      <c r="N616" s="27">
        <f>SUM(N617:N617)</f>
        <v>0</v>
      </c>
      <c r="O616" s="32">
        <f>SUM(O617:O617)</f>
        <v>498</v>
      </c>
      <c r="P616" s="33">
        <f>P617</f>
        <v>17230800</v>
      </c>
      <c r="Q616" s="33">
        <f>Q617</f>
        <v>5852225.1</v>
      </c>
      <c r="R616" s="33">
        <f>R617</f>
        <v>10030867.878</v>
      </c>
      <c r="S616" s="33">
        <f>S617</f>
        <v>1347707.022</v>
      </c>
      <c r="T616" s="28">
        <v>0</v>
      </c>
      <c r="V616" s="127"/>
      <c r="W616" s="127"/>
    </row>
    <row r="617" spans="1:23" ht="15">
      <c r="A617" s="67">
        <v>25</v>
      </c>
      <c r="B617" s="61" t="s">
        <v>847</v>
      </c>
      <c r="C617" s="69" t="s">
        <v>401</v>
      </c>
      <c r="D617" s="50">
        <v>40576</v>
      </c>
      <c r="E617" s="39" t="s">
        <v>816</v>
      </c>
      <c r="F617" s="39" t="s">
        <v>704</v>
      </c>
      <c r="G617" s="133">
        <v>29</v>
      </c>
      <c r="H617" s="133">
        <v>29</v>
      </c>
      <c r="I617" s="136">
        <v>498</v>
      </c>
      <c r="J617" s="37">
        <f>K617+L617</f>
        <v>12</v>
      </c>
      <c r="K617" s="135">
        <v>0</v>
      </c>
      <c r="L617" s="37">
        <v>12</v>
      </c>
      <c r="M617" s="136">
        <v>498</v>
      </c>
      <c r="N617" s="40">
        <v>0</v>
      </c>
      <c r="O617" s="134">
        <v>498</v>
      </c>
      <c r="P617" s="42">
        <f>SUM(M617*34600)</f>
        <v>17230800</v>
      </c>
      <c r="Q617" s="42">
        <v>5852225.1</v>
      </c>
      <c r="R617" s="57">
        <f>P617-Q617-S617</f>
        <v>10030867.878</v>
      </c>
      <c r="S617" s="57">
        <f>P617*0.078215</f>
        <v>1347707.022</v>
      </c>
      <c r="T617" s="43">
        <v>0</v>
      </c>
      <c r="V617" s="127"/>
      <c r="W617" s="127"/>
    </row>
    <row r="618" spans="1:23" ht="11.25" customHeight="1">
      <c r="A618" s="62" t="s">
        <v>350</v>
      </c>
      <c r="B618" s="62"/>
      <c r="C618" s="31" t="s">
        <v>38</v>
      </c>
      <c r="D618" s="31" t="s">
        <v>38</v>
      </c>
      <c r="E618" s="31" t="s">
        <v>38</v>
      </c>
      <c r="F618" s="31" t="s">
        <v>38</v>
      </c>
      <c r="G618" s="26">
        <f>SUM(G619:G622)</f>
        <v>18</v>
      </c>
      <c r="H618" s="138">
        <f>SUM(H619:H622)</f>
        <v>18</v>
      </c>
      <c r="I618" s="27">
        <f>SUM(I619:I622)</f>
        <v>548.5</v>
      </c>
      <c r="J618" s="138">
        <f>SUM(J619:J622)</f>
        <v>10</v>
      </c>
      <c r="K618" s="26">
        <f>SUM(K619:K622)</f>
        <v>0</v>
      </c>
      <c r="L618" s="26">
        <f>SUM(L619:L622)</f>
        <v>10</v>
      </c>
      <c r="M618" s="27">
        <f>SUM(M619:M622)</f>
        <v>428.62</v>
      </c>
      <c r="N618" s="27">
        <f>SUM(N619:N622)</f>
        <v>0</v>
      </c>
      <c r="O618" s="174">
        <f>SUM(O619:O622)</f>
        <v>428.62</v>
      </c>
      <c r="P618" s="175">
        <f>SUM(P619:P622)</f>
        <v>14830252</v>
      </c>
      <c r="Q618" s="175">
        <v>5036909.08</v>
      </c>
      <c r="R618" s="175">
        <v>8633394.76</v>
      </c>
      <c r="S618" s="175">
        <v>1159948.16</v>
      </c>
      <c r="T618" s="28">
        <v>0</v>
      </c>
      <c r="V618" s="36"/>
      <c r="W618" s="36"/>
    </row>
    <row r="619" spans="1:23" ht="15.75" customHeight="1">
      <c r="A619" s="67">
        <v>26</v>
      </c>
      <c r="B619" s="47" t="s">
        <v>848</v>
      </c>
      <c r="C619" s="53">
        <v>118</v>
      </c>
      <c r="D619" s="50">
        <v>40599</v>
      </c>
      <c r="E619" s="39" t="s">
        <v>816</v>
      </c>
      <c r="F619" s="39" t="s">
        <v>704</v>
      </c>
      <c r="G619" s="37">
        <v>3</v>
      </c>
      <c r="H619" s="37">
        <v>3</v>
      </c>
      <c r="I619" s="40">
        <v>174.2</v>
      </c>
      <c r="J619" s="37">
        <v>3</v>
      </c>
      <c r="K619" s="37">
        <v>0</v>
      </c>
      <c r="L619" s="37">
        <v>3</v>
      </c>
      <c r="M619" s="40">
        <v>92.4</v>
      </c>
      <c r="N619" s="40">
        <v>0</v>
      </c>
      <c r="O619" s="41">
        <v>92.4</v>
      </c>
      <c r="P619" s="42">
        <f>SUM(M619*34600)</f>
        <v>3197040</v>
      </c>
      <c r="Q619" s="42">
        <v>1085834.54</v>
      </c>
      <c r="R619" s="42">
        <v>1861148.98</v>
      </c>
      <c r="S619" s="42">
        <v>250056.48</v>
      </c>
      <c r="T619" s="43">
        <v>0</v>
      </c>
      <c r="V619" s="127"/>
      <c r="W619" s="127"/>
    </row>
    <row r="620" spans="1:23" ht="14.25" customHeight="1">
      <c r="A620" s="67">
        <v>27</v>
      </c>
      <c r="B620" s="45" t="s">
        <v>849</v>
      </c>
      <c r="C620" s="53">
        <v>131</v>
      </c>
      <c r="D620" s="53" t="s">
        <v>850</v>
      </c>
      <c r="E620" s="39" t="s">
        <v>816</v>
      </c>
      <c r="F620" s="39" t="s">
        <v>704</v>
      </c>
      <c r="G620" s="37">
        <v>4</v>
      </c>
      <c r="H620" s="37">
        <v>4</v>
      </c>
      <c r="I620" s="40">
        <v>120</v>
      </c>
      <c r="J620" s="37">
        <v>2</v>
      </c>
      <c r="K620" s="37">
        <v>0</v>
      </c>
      <c r="L620" s="37">
        <v>2</v>
      </c>
      <c r="M620" s="40">
        <v>120</v>
      </c>
      <c r="N620" s="40">
        <v>0</v>
      </c>
      <c r="O620" s="41">
        <v>120</v>
      </c>
      <c r="P620" s="42">
        <f>SUM(M620*34600)</f>
        <v>4152000</v>
      </c>
      <c r="Q620" s="42">
        <v>1410174.72</v>
      </c>
      <c r="R620" s="42">
        <v>2417076.6</v>
      </c>
      <c r="S620" s="42">
        <v>324748.68</v>
      </c>
      <c r="T620" s="43">
        <v>0</v>
      </c>
      <c r="V620" s="127"/>
      <c r="W620" s="127"/>
    </row>
    <row r="621" spans="1:23" ht="15.75" customHeight="1">
      <c r="A621" s="67">
        <v>28</v>
      </c>
      <c r="B621" s="47" t="s">
        <v>851</v>
      </c>
      <c r="C621" s="53">
        <v>122</v>
      </c>
      <c r="D621" s="53" t="s">
        <v>852</v>
      </c>
      <c r="E621" s="39" t="s">
        <v>816</v>
      </c>
      <c r="F621" s="39" t="s">
        <v>704</v>
      </c>
      <c r="G621" s="37">
        <v>6</v>
      </c>
      <c r="H621" s="37">
        <v>6</v>
      </c>
      <c r="I621" s="40">
        <v>152.3</v>
      </c>
      <c r="J621" s="37">
        <v>3</v>
      </c>
      <c r="K621" s="37">
        <v>0</v>
      </c>
      <c r="L621" s="37">
        <v>3</v>
      </c>
      <c r="M621" s="40">
        <v>114.22</v>
      </c>
      <c r="N621" s="40">
        <v>0</v>
      </c>
      <c r="O621" s="41">
        <v>114.22</v>
      </c>
      <c r="P621" s="42">
        <f>SUM(M621*34600)</f>
        <v>3952012</v>
      </c>
      <c r="Q621" s="42">
        <v>1342251.31</v>
      </c>
      <c r="R621" s="42">
        <v>2300654.07</v>
      </c>
      <c r="S621" s="42">
        <v>309106.62</v>
      </c>
      <c r="T621" s="43">
        <v>0</v>
      </c>
      <c r="V621" s="127"/>
      <c r="W621" s="127"/>
    </row>
    <row r="622" spans="1:23" ht="15">
      <c r="A622" s="67">
        <v>29</v>
      </c>
      <c r="B622" s="47" t="s">
        <v>853</v>
      </c>
      <c r="C622" s="53">
        <v>121</v>
      </c>
      <c r="D622" s="53" t="s">
        <v>854</v>
      </c>
      <c r="E622" s="39" t="s">
        <v>816</v>
      </c>
      <c r="F622" s="39" t="s">
        <v>704</v>
      </c>
      <c r="G622" s="37">
        <v>5</v>
      </c>
      <c r="H622" s="37">
        <v>5</v>
      </c>
      <c r="I622" s="40">
        <v>102</v>
      </c>
      <c r="J622" s="37">
        <v>2</v>
      </c>
      <c r="K622" s="37">
        <v>0</v>
      </c>
      <c r="L622" s="37">
        <v>2</v>
      </c>
      <c r="M622" s="40">
        <v>102</v>
      </c>
      <c r="N622" s="40">
        <v>0</v>
      </c>
      <c r="O622" s="41">
        <v>102</v>
      </c>
      <c r="P622" s="42">
        <f>SUM(M622*34600)</f>
        <v>3529200</v>
      </c>
      <c r="Q622" s="42">
        <v>1198648.51</v>
      </c>
      <c r="R622" s="42">
        <v>2054515.11</v>
      </c>
      <c r="S622" s="42">
        <v>276036.38</v>
      </c>
      <c r="T622" s="43">
        <v>0</v>
      </c>
      <c r="V622" s="127"/>
      <c r="W622" s="127"/>
    </row>
    <row r="623" spans="1:23" ht="11.25" customHeight="1">
      <c r="A623" s="62" t="s">
        <v>365</v>
      </c>
      <c r="B623" s="62"/>
      <c r="C623" s="31" t="s">
        <v>38</v>
      </c>
      <c r="D623" s="31" t="s">
        <v>38</v>
      </c>
      <c r="E623" s="31" t="s">
        <v>38</v>
      </c>
      <c r="F623" s="31" t="s">
        <v>38</v>
      </c>
      <c r="G623" s="26">
        <v>13</v>
      </c>
      <c r="H623" s="26">
        <v>13</v>
      </c>
      <c r="I623" s="27">
        <f>I624+I625+I626+I627+I628</f>
        <v>843.3</v>
      </c>
      <c r="J623" s="26">
        <v>10</v>
      </c>
      <c r="K623" s="26">
        <v>0</v>
      </c>
      <c r="L623" s="167">
        <v>10</v>
      </c>
      <c r="M623" s="27">
        <f>M624+M625+M626+M627+M628</f>
        <v>318.4</v>
      </c>
      <c r="N623" s="27">
        <v>0</v>
      </c>
      <c r="O623" s="176">
        <f>O624+O625+O626+O627+O628</f>
        <v>318.4</v>
      </c>
      <c r="P623" s="114">
        <f>P624+P625+P626+P627+P628</f>
        <v>11016640</v>
      </c>
      <c r="Q623" s="114">
        <v>3741663.6</v>
      </c>
      <c r="R623" s="114">
        <v>6413309.9</v>
      </c>
      <c r="S623" s="177">
        <v>861666.5</v>
      </c>
      <c r="T623" s="28">
        <v>0</v>
      </c>
      <c r="V623" s="178"/>
      <c r="W623" s="178"/>
    </row>
    <row r="624" spans="1:23" ht="15">
      <c r="A624" s="67">
        <v>30</v>
      </c>
      <c r="B624" s="47" t="s">
        <v>855</v>
      </c>
      <c r="C624" s="39" t="s">
        <v>856</v>
      </c>
      <c r="D624" s="50">
        <v>40712</v>
      </c>
      <c r="E624" s="39" t="s">
        <v>816</v>
      </c>
      <c r="F624" s="39" t="s">
        <v>704</v>
      </c>
      <c r="G624" s="37">
        <v>2</v>
      </c>
      <c r="H624" s="37">
        <v>2</v>
      </c>
      <c r="I624" s="40">
        <v>293.7</v>
      </c>
      <c r="J624" s="37">
        <v>1</v>
      </c>
      <c r="K624" s="37">
        <v>0</v>
      </c>
      <c r="L624" s="37">
        <v>1</v>
      </c>
      <c r="M624" s="131">
        <v>47.1</v>
      </c>
      <c r="N624" s="40">
        <v>0</v>
      </c>
      <c r="O624" s="41">
        <v>47.1</v>
      </c>
      <c r="P624" s="42">
        <f>SUM(M624*34600)</f>
        <v>1629660</v>
      </c>
      <c r="Q624" s="42">
        <v>553493.58</v>
      </c>
      <c r="R624" s="42">
        <v>948702.56</v>
      </c>
      <c r="S624" s="42">
        <v>127463.86</v>
      </c>
      <c r="T624" s="43">
        <v>0</v>
      </c>
      <c r="V624" s="127"/>
      <c r="W624" s="127"/>
    </row>
    <row r="625" spans="1:23" ht="15">
      <c r="A625" s="67">
        <v>31</v>
      </c>
      <c r="B625" s="47" t="s">
        <v>857</v>
      </c>
      <c r="C625" s="39" t="s">
        <v>858</v>
      </c>
      <c r="D625" s="50">
        <v>40713</v>
      </c>
      <c r="E625" s="39" t="s">
        <v>816</v>
      </c>
      <c r="F625" s="39" t="s">
        <v>704</v>
      </c>
      <c r="G625" s="37">
        <v>5</v>
      </c>
      <c r="H625" s="37">
        <v>5</v>
      </c>
      <c r="I625" s="40">
        <v>108.6</v>
      </c>
      <c r="J625" s="37">
        <v>4</v>
      </c>
      <c r="K625" s="37">
        <v>0</v>
      </c>
      <c r="L625" s="37">
        <v>4</v>
      </c>
      <c r="M625" s="40">
        <v>108.6</v>
      </c>
      <c r="N625" s="40">
        <v>0</v>
      </c>
      <c r="O625" s="41">
        <v>108.6</v>
      </c>
      <c r="P625" s="42">
        <f>SUM(M625*34600)</f>
        <v>3757560</v>
      </c>
      <c r="Q625" s="42">
        <v>1276208.13</v>
      </c>
      <c r="R625" s="42">
        <v>2187454.32</v>
      </c>
      <c r="S625" s="42">
        <v>293897.55</v>
      </c>
      <c r="T625" s="43">
        <v>0</v>
      </c>
      <c r="V625" s="127"/>
      <c r="W625" s="127"/>
    </row>
    <row r="626" spans="1:23" ht="15">
      <c r="A626" s="67">
        <v>32</v>
      </c>
      <c r="B626" s="47" t="s">
        <v>859</v>
      </c>
      <c r="C626" s="39" t="s">
        <v>860</v>
      </c>
      <c r="D626" s="50">
        <v>40714</v>
      </c>
      <c r="E626" s="39" t="s">
        <v>816</v>
      </c>
      <c r="F626" s="39" t="s">
        <v>704</v>
      </c>
      <c r="G626" s="37">
        <v>2</v>
      </c>
      <c r="H626" s="37">
        <v>2</v>
      </c>
      <c r="I626" s="40">
        <v>182.9</v>
      </c>
      <c r="J626" s="37">
        <v>1</v>
      </c>
      <c r="K626" s="37">
        <v>0</v>
      </c>
      <c r="L626" s="37">
        <v>1</v>
      </c>
      <c r="M626" s="40">
        <v>32.2</v>
      </c>
      <c r="N626" s="40">
        <v>0</v>
      </c>
      <c r="O626" s="41">
        <v>32.2</v>
      </c>
      <c r="P626" s="42">
        <f>SUM(M626*34600)</f>
        <v>1114120</v>
      </c>
      <c r="Q626" s="42">
        <v>378396.88</v>
      </c>
      <c r="R626" s="42">
        <v>648582.22</v>
      </c>
      <c r="S626" s="42">
        <v>87140.9</v>
      </c>
      <c r="T626" s="43">
        <v>0</v>
      </c>
      <c r="V626" s="127"/>
      <c r="W626" s="127"/>
    </row>
    <row r="627" spans="1:23" ht="15">
      <c r="A627" s="67">
        <v>33</v>
      </c>
      <c r="B627" s="47" t="s">
        <v>861</v>
      </c>
      <c r="C627" s="39" t="s">
        <v>862</v>
      </c>
      <c r="D627" s="50">
        <v>40715</v>
      </c>
      <c r="E627" s="39" t="s">
        <v>816</v>
      </c>
      <c r="F627" s="39" t="s">
        <v>704</v>
      </c>
      <c r="G627" s="37">
        <v>1</v>
      </c>
      <c r="H627" s="37">
        <v>1</v>
      </c>
      <c r="I627" s="40">
        <v>152.1</v>
      </c>
      <c r="J627" s="37">
        <v>1</v>
      </c>
      <c r="K627" s="37">
        <v>0</v>
      </c>
      <c r="L627" s="37">
        <v>1</v>
      </c>
      <c r="M627" s="40">
        <v>77</v>
      </c>
      <c r="N627" s="40">
        <v>0</v>
      </c>
      <c r="O627" s="41">
        <v>77</v>
      </c>
      <c r="P627" s="42">
        <f>SUM(M627*34600)</f>
        <v>2664200</v>
      </c>
      <c r="Q627" s="42">
        <v>904862.11</v>
      </c>
      <c r="R627" s="42">
        <v>1550957.48</v>
      </c>
      <c r="S627" s="42">
        <v>208380.41</v>
      </c>
      <c r="T627" s="43">
        <v>0</v>
      </c>
      <c r="V627" s="127"/>
      <c r="W627" s="127"/>
    </row>
    <row r="628" spans="1:23" ht="15">
      <c r="A628" s="67">
        <v>34</v>
      </c>
      <c r="B628" s="47" t="s">
        <v>863</v>
      </c>
      <c r="C628" s="39" t="s">
        <v>864</v>
      </c>
      <c r="D628" s="50">
        <v>40716</v>
      </c>
      <c r="E628" s="39" t="s">
        <v>816</v>
      </c>
      <c r="F628" s="39" t="s">
        <v>704</v>
      </c>
      <c r="G628" s="37">
        <v>3</v>
      </c>
      <c r="H628" s="37">
        <v>3</v>
      </c>
      <c r="I628" s="40">
        <v>106</v>
      </c>
      <c r="J628" s="37">
        <v>3</v>
      </c>
      <c r="K628" s="37">
        <v>0</v>
      </c>
      <c r="L628" s="37">
        <v>3</v>
      </c>
      <c r="M628" s="40">
        <v>53.5</v>
      </c>
      <c r="N628" s="40">
        <v>0</v>
      </c>
      <c r="O628" s="41">
        <v>53.5</v>
      </c>
      <c r="P628" s="42">
        <f>SUM(M628*34600)</f>
        <v>1851100</v>
      </c>
      <c r="Q628" s="42">
        <v>628702.9</v>
      </c>
      <c r="R628" s="42">
        <v>1077613.32</v>
      </c>
      <c r="S628" s="42">
        <v>144783.78</v>
      </c>
      <c r="T628" s="43">
        <v>0</v>
      </c>
      <c r="V628" s="127"/>
      <c r="W628" s="127"/>
    </row>
    <row r="629" spans="1:23" ht="11.25" customHeight="1">
      <c r="A629" s="62" t="s">
        <v>378</v>
      </c>
      <c r="B629" s="62"/>
      <c r="C629" s="31" t="s">
        <v>38</v>
      </c>
      <c r="D629" s="31" t="s">
        <v>38</v>
      </c>
      <c r="E629" s="31" t="s">
        <v>38</v>
      </c>
      <c r="F629" s="31" t="s">
        <v>38</v>
      </c>
      <c r="G629" s="26">
        <f>SUM(G630:G638)</f>
        <v>38</v>
      </c>
      <c r="H629" s="26">
        <f>SUM(H630:H638)</f>
        <v>38</v>
      </c>
      <c r="I629" s="27">
        <f>SUM(I630:I638)</f>
        <v>728.5000000000001</v>
      </c>
      <c r="J629" s="26">
        <f>SUM(J630:J638)</f>
        <v>17</v>
      </c>
      <c r="K629" s="26">
        <f>SUM(K630:K638)</f>
        <v>0</v>
      </c>
      <c r="L629" s="26">
        <f>SUM(L630:L638)</f>
        <v>17</v>
      </c>
      <c r="M629" s="27">
        <f>SUM(M630:M638)</f>
        <v>650.5300000000001</v>
      </c>
      <c r="N629" s="27">
        <f>SUM(N630:N638)</f>
        <v>0</v>
      </c>
      <c r="O629" s="27">
        <f>SUM(O630:O638)</f>
        <v>650.5300000000001</v>
      </c>
      <c r="P629" s="33">
        <f>SUM(P630:P638)</f>
        <v>22508338</v>
      </c>
      <c r="Q629" s="33">
        <v>7644674.69</v>
      </c>
      <c r="R629" s="33">
        <v>13103173.65</v>
      </c>
      <c r="S629" s="33">
        <v>1760489.66</v>
      </c>
      <c r="T629" s="28">
        <v>0</v>
      </c>
      <c r="V629" s="36"/>
      <c r="W629" s="36"/>
    </row>
    <row r="630" spans="1:23" ht="15">
      <c r="A630" s="145">
        <v>35</v>
      </c>
      <c r="B630" s="61" t="s">
        <v>865</v>
      </c>
      <c r="C630" s="53" t="s">
        <v>93</v>
      </c>
      <c r="D630" s="133" t="s">
        <v>799</v>
      </c>
      <c r="E630" s="39" t="s">
        <v>816</v>
      </c>
      <c r="F630" s="39" t="s">
        <v>704</v>
      </c>
      <c r="G630" s="133">
        <v>2</v>
      </c>
      <c r="H630" s="133">
        <v>2</v>
      </c>
      <c r="I630" s="147">
        <v>82.5</v>
      </c>
      <c r="J630" s="53">
        <v>2</v>
      </c>
      <c r="K630" s="53" t="s">
        <v>674</v>
      </c>
      <c r="L630" s="53">
        <v>2</v>
      </c>
      <c r="M630" s="136">
        <v>82.5</v>
      </c>
      <c r="N630" s="136">
        <v>0</v>
      </c>
      <c r="O630" s="136">
        <v>82.5</v>
      </c>
      <c r="P630" s="42">
        <f>SUM(M630*34600)</f>
        <v>2854500</v>
      </c>
      <c r="Q630" s="42">
        <v>969495.12</v>
      </c>
      <c r="R630" s="42">
        <v>1661740.16</v>
      </c>
      <c r="S630" s="42">
        <v>223264.72</v>
      </c>
      <c r="T630" s="43">
        <v>0</v>
      </c>
      <c r="V630" s="127"/>
      <c r="W630" s="127"/>
    </row>
    <row r="631" spans="1:23" ht="15">
      <c r="A631" s="145">
        <v>36</v>
      </c>
      <c r="B631" s="61" t="s">
        <v>866</v>
      </c>
      <c r="C631" s="53" t="s">
        <v>93</v>
      </c>
      <c r="D631" s="133" t="s">
        <v>799</v>
      </c>
      <c r="E631" s="39" t="s">
        <v>816</v>
      </c>
      <c r="F631" s="39" t="s">
        <v>704</v>
      </c>
      <c r="G631" s="133">
        <v>2</v>
      </c>
      <c r="H631" s="133">
        <v>2</v>
      </c>
      <c r="I631" s="147">
        <v>83</v>
      </c>
      <c r="J631" s="53">
        <v>2</v>
      </c>
      <c r="K631" s="53" t="s">
        <v>674</v>
      </c>
      <c r="L631" s="53">
        <v>2</v>
      </c>
      <c r="M631" s="136">
        <v>83</v>
      </c>
      <c r="N631" s="136">
        <v>0</v>
      </c>
      <c r="O631" s="136">
        <v>83</v>
      </c>
      <c r="P631" s="42">
        <f>SUM(M631*34600)</f>
        <v>2871800</v>
      </c>
      <c r="Q631" s="42">
        <v>975370.85</v>
      </c>
      <c r="R631" s="42">
        <v>1671811.311</v>
      </c>
      <c r="S631" s="42">
        <v>224617.84</v>
      </c>
      <c r="T631" s="43">
        <v>0</v>
      </c>
      <c r="V631" s="127"/>
      <c r="W631" s="127"/>
    </row>
    <row r="632" spans="1:23" ht="15">
      <c r="A632" s="145">
        <v>37</v>
      </c>
      <c r="B632" s="61" t="s">
        <v>867</v>
      </c>
      <c r="C632" s="53" t="s">
        <v>93</v>
      </c>
      <c r="D632" s="133" t="s">
        <v>799</v>
      </c>
      <c r="E632" s="39" t="s">
        <v>816</v>
      </c>
      <c r="F632" s="39" t="s">
        <v>704</v>
      </c>
      <c r="G632" s="133">
        <v>5</v>
      </c>
      <c r="H632" s="133">
        <v>5</v>
      </c>
      <c r="I632" s="147">
        <v>83.6</v>
      </c>
      <c r="J632" s="53">
        <v>2</v>
      </c>
      <c r="K632" s="53" t="s">
        <v>674</v>
      </c>
      <c r="L632" s="53">
        <v>2</v>
      </c>
      <c r="M632" s="136">
        <v>83.6</v>
      </c>
      <c r="N632" s="136">
        <v>0</v>
      </c>
      <c r="O632" s="136">
        <v>83.6</v>
      </c>
      <c r="P632" s="42">
        <f>SUM(M632*34600)</f>
        <v>2892560</v>
      </c>
      <c r="Q632" s="42">
        <v>982421.72</v>
      </c>
      <c r="R632" s="42">
        <v>1683896.7</v>
      </c>
      <c r="S632" s="42">
        <v>226241.58</v>
      </c>
      <c r="T632" s="43">
        <v>0</v>
      </c>
      <c r="V632" s="127"/>
      <c r="W632" s="127"/>
    </row>
    <row r="633" spans="1:23" ht="15">
      <c r="A633" s="145">
        <v>38</v>
      </c>
      <c r="B633" s="61" t="s">
        <v>868</v>
      </c>
      <c r="C633" s="53" t="s">
        <v>93</v>
      </c>
      <c r="D633" s="133" t="s">
        <v>799</v>
      </c>
      <c r="E633" s="39" t="s">
        <v>816</v>
      </c>
      <c r="F633" s="39" t="s">
        <v>704</v>
      </c>
      <c r="G633" s="133">
        <v>6</v>
      </c>
      <c r="H633" s="133">
        <v>6</v>
      </c>
      <c r="I633" s="147">
        <v>78.4</v>
      </c>
      <c r="J633" s="53">
        <v>3</v>
      </c>
      <c r="K633" s="53" t="s">
        <v>674</v>
      </c>
      <c r="L633" s="53">
        <v>3</v>
      </c>
      <c r="M633" s="136">
        <v>78.4</v>
      </c>
      <c r="N633" s="136">
        <v>0</v>
      </c>
      <c r="O633" s="136">
        <v>78.4</v>
      </c>
      <c r="P633" s="42">
        <f>SUM(M633*34600)</f>
        <v>2712640</v>
      </c>
      <c r="Q633" s="42">
        <v>921314.15</v>
      </c>
      <c r="R633" s="42">
        <v>1579156.71</v>
      </c>
      <c r="S633" s="42">
        <v>212169.14</v>
      </c>
      <c r="T633" s="43">
        <v>0</v>
      </c>
      <c r="V633" s="127"/>
      <c r="W633" s="127"/>
    </row>
    <row r="634" spans="1:23" ht="15">
      <c r="A634" s="145">
        <v>39</v>
      </c>
      <c r="B634" s="61" t="s">
        <v>869</v>
      </c>
      <c r="C634" s="53" t="s">
        <v>93</v>
      </c>
      <c r="D634" s="133" t="s">
        <v>799</v>
      </c>
      <c r="E634" s="39" t="s">
        <v>816</v>
      </c>
      <c r="F634" s="39" t="s">
        <v>704</v>
      </c>
      <c r="G634" s="133">
        <v>8</v>
      </c>
      <c r="H634" s="133">
        <v>8</v>
      </c>
      <c r="I634" s="147">
        <v>82.6</v>
      </c>
      <c r="J634" s="53">
        <v>2</v>
      </c>
      <c r="K634" s="53" t="s">
        <v>674</v>
      </c>
      <c r="L634" s="53">
        <v>2</v>
      </c>
      <c r="M634" s="136">
        <v>82.6</v>
      </c>
      <c r="N634" s="136">
        <v>0</v>
      </c>
      <c r="O634" s="136">
        <v>82.6</v>
      </c>
      <c r="P634" s="42">
        <f>SUM(M634*34600)</f>
        <v>2857960</v>
      </c>
      <c r="Q634" s="42">
        <v>970670.27</v>
      </c>
      <c r="R634" s="42">
        <v>1663754.39</v>
      </c>
      <c r="S634" s="42">
        <v>223535.34</v>
      </c>
      <c r="T634" s="43">
        <v>0</v>
      </c>
      <c r="V634" s="127"/>
      <c r="W634" s="127"/>
    </row>
    <row r="635" spans="1:23" ht="15">
      <c r="A635" s="145">
        <v>40</v>
      </c>
      <c r="B635" s="61" t="s">
        <v>870</v>
      </c>
      <c r="C635" s="53" t="s">
        <v>93</v>
      </c>
      <c r="D635" s="133" t="s">
        <v>799</v>
      </c>
      <c r="E635" s="39" t="s">
        <v>816</v>
      </c>
      <c r="F635" s="39" t="s">
        <v>704</v>
      </c>
      <c r="G635" s="133">
        <v>6</v>
      </c>
      <c r="H635" s="133">
        <v>6</v>
      </c>
      <c r="I635" s="147">
        <v>77.8</v>
      </c>
      <c r="J635" s="53">
        <v>2</v>
      </c>
      <c r="K635" s="53" t="s">
        <v>674</v>
      </c>
      <c r="L635" s="53">
        <v>2</v>
      </c>
      <c r="M635" s="136">
        <v>77.8</v>
      </c>
      <c r="N635" s="136">
        <v>0</v>
      </c>
      <c r="O635" s="136">
        <v>77.8</v>
      </c>
      <c r="P635" s="42">
        <f>SUM(M635*34600)</f>
        <v>2691880</v>
      </c>
      <c r="Q635" s="42">
        <v>914263.28</v>
      </c>
      <c r="R635" s="42">
        <v>1567071.33</v>
      </c>
      <c r="S635" s="42">
        <v>210545.39</v>
      </c>
      <c r="T635" s="43">
        <v>0</v>
      </c>
      <c r="V635" s="127"/>
      <c r="W635" s="127"/>
    </row>
    <row r="636" spans="1:23" ht="15">
      <c r="A636" s="145">
        <v>41</v>
      </c>
      <c r="B636" s="61" t="s">
        <v>871</v>
      </c>
      <c r="C636" s="53" t="s">
        <v>93</v>
      </c>
      <c r="D636" s="133" t="s">
        <v>799</v>
      </c>
      <c r="E636" s="39" t="s">
        <v>816</v>
      </c>
      <c r="F636" s="39" t="s">
        <v>704</v>
      </c>
      <c r="G636" s="133">
        <v>3</v>
      </c>
      <c r="H636" s="133">
        <v>3</v>
      </c>
      <c r="I636" s="147">
        <v>78.2</v>
      </c>
      <c r="J636" s="53">
        <v>2</v>
      </c>
      <c r="K636" s="53" t="s">
        <v>674</v>
      </c>
      <c r="L636" s="53">
        <v>2</v>
      </c>
      <c r="M636" s="136">
        <v>78.2</v>
      </c>
      <c r="N636" s="136">
        <v>0</v>
      </c>
      <c r="O636" s="136">
        <v>78.2</v>
      </c>
      <c r="P636" s="42">
        <f>SUM(M636*34600)</f>
        <v>2705720</v>
      </c>
      <c r="Q636" s="42">
        <v>918963.86</v>
      </c>
      <c r="R636" s="42">
        <v>1575128.25</v>
      </c>
      <c r="S636" s="42">
        <v>211627.89</v>
      </c>
      <c r="T636" s="43">
        <v>0</v>
      </c>
      <c r="V636" s="127"/>
      <c r="W636" s="127"/>
    </row>
    <row r="637" spans="1:23" ht="15">
      <c r="A637" s="145">
        <v>42</v>
      </c>
      <c r="B637" s="61" t="s">
        <v>872</v>
      </c>
      <c r="C637" s="53" t="s">
        <v>93</v>
      </c>
      <c r="D637" s="133" t="s">
        <v>799</v>
      </c>
      <c r="E637" s="39" t="s">
        <v>816</v>
      </c>
      <c r="F637" s="39" t="s">
        <v>704</v>
      </c>
      <c r="G637" s="133">
        <v>5</v>
      </c>
      <c r="H637" s="133">
        <v>5</v>
      </c>
      <c r="I637" s="147">
        <v>80.2</v>
      </c>
      <c r="J637" s="53">
        <v>1</v>
      </c>
      <c r="K637" s="53" t="s">
        <v>674</v>
      </c>
      <c r="L637" s="53">
        <v>1</v>
      </c>
      <c r="M637" s="136">
        <v>43.33</v>
      </c>
      <c r="N637" s="136">
        <v>0</v>
      </c>
      <c r="O637" s="136">
        <v>43.33</v>
      </c>
      <c r="P637" s="42">
        <f>SUM(M637*34600)</f>
        <v>1499218</v>
      </c>
      <c r="Q637" s="42">
        <v>509190.59</v>
      </c>
      <c r="R637" s="42">
        <v>872766.07</v>
      </c>
      <c r="S637" s="42">
        <v>117261.34</v>
      </c>
      <c r="T637" s="43">
        <v>0</v>
      </c>
      <c r="V637" s="127"/>
      <c r="W637" s="127"/>
    </row>
    <row r="638" spans="1:23" ht="15">
      <c r="A638" s="145">
        <v>43</v>
      </c>
      <c r="B638" s="61" t="s">
        <v>873</v>
      </c>
      <c r="C638" s="53" t="s">
        <v>93</v>
      </c>
      <c r="D638" s="133" t="s">
        <v>799</v>
      </c>
      <c r="E638" s="39" t="s">
        <v>816</v>
      </c>
      <c r="F638" s="39" t="s">
        <v>704</v>
      </c>
      <c r="G638" s="133">
        <v>1</v>
      </c>
      <c r="H638" s="133">
        <v>1</v>
      </c>
      <c r="I638" s="147">
        <v>82.2</v>
      </c>
      <c r="J638" s="53">
        <v>1</v>
      </c>
      <c r="K638" s="53" t="s">
        <v>674</v>
      </c>
      <c r="L638" s="53">
        <v>1</v>
      </c>
      <c r="M638" s="136">
        <v>41.1</v>
      </c>
      <c r="N638" s="136">
        <v>0</v>
      </c>
      <c r="O638" s="136">
        <v>41.1</v>
      </c>
      <c r="P638" s="42">
        <f>SUM(M638*34600)</f>
        <v>1422060</v>
      </c>
      <c r="Q638" s="42">
        <v>482984.85</v>
      </c>
      <c r="R638" s="42">
        <v>827848.73</v>
      </c>
      <c r="S638" s="42">
        <v>111226.42</v>
      </c>
      <c r="T638" s="43">
        <v>0</v>
      </c>
      <c r="V638" s="127"/>
      <c r="W638" s="127"/>
    </row>
    <row r="639" spans="1:23" ht="15.75" customHeight="1">
      <c r="A639" s="62" t="s">
        <v>874</v>
      </c>
      <c r="B639" s="62"/>
      <c r="C639" s="31" t="s">
        <v>38</v>
      </c>
      <c r="D639" s="31" t="s">
        <v>38</v>
      </c>
      <c r="E639" s="31" t="s">
        <v>38</v>
      </c>
      <c r="F639" s="31" t="s">
        <v>38</v>
      </c>
      <c r="G639" s="26">
        <f>G640+G644+G646+G650+G655+G661+G664+G667+G672+G676+G678</f>
        <v>317</v>
      </c>
      <c r="H639" s="26">
        <f>H640+H644+H646+H650+H655+H661+H664+H667+H672+H676+H678</f>
        <v>317</v>
      </c>
      <c r="I639" s="27">
        <f>I640+I644+I646+I650+I655+I661+I664+I667+I672+I676+I678</f>
        <v>7259.6</v>
      </c>
      <c r="J639" s="26">
        <f>J640+J644+J646+J650+J655+J661+J664+J667+J672+J676+J678</f>
        <v>142</v>
      </c>
      <c r="K639" s="26">
        <f>K640+K644+K646+K650+K655+K661+K664+K667+K672+K676+K678</f>
        <v>40</v>
      </c>
      <c r="L639" s="26">
        <f>L640+L644+L646+L650+L655+L661+L664+L667+L672+L676+L678</f>
        <v>102</v>
      </c>
      <c r="M639" s="27">
        <f>M640+M644+M646+M650+M655+M661+M664+M667+M672+M676+M678</f>
        <v>5968.740000000001</v>
      </c>
      <c r="N639" s="27">
        <f>N640+N644+N646+N650+N655+N661+N664+N667+N672+N676+N678</f>
        <v>1649.32</v>
      </c>
      <c r="O639" s="27">
        <f>O640+O644+O646+O650+O655+O661+O664+O667+O672+O676+O678</f>
        <v>4319.42</v>
      </c>
      <c r="P639" s="27">
        <f>P640+P644+P646+P650+P655+P661+P664+P667+P672+P676+P678</f>
        <v>206518404</v>
      </c>
      <c r="Q639" s="27">
        <f>Q640+Q644+Q646+Q650+Q655+Q661+Q664+Q667+Q672+Q676+Q678</f>
        <v>69694784.21</v>
      </c>
      <c r="R639" s="27">
        <f>R640+R644+R646+R650+R655+R661+R664+R667+R672+R676+R678</f>
        <v>120670782.81</v>
      </c>
      <c r="S639" s="27">
        <f>S640+S644+S646+S650+S655+S661+S664+S667+S672+S676+S678</f>
        <v>16152836.979999999</v>
      </c>
      <c r="T639" s="28">
        <v>0</v>
      </c>
      <c r="V639" s="179"/>
      <c r="W639" s="127"/>
    </row>
    <row r="640" spans="1:23" ht="14.25" customHeight="1">
      <c r="A640" s="62" t="s">
        <v>420</v>
      </c>
      <c r="B640" s="62"/>
      <c r="C640" s="31" t="s">
        <v>38</v>
      </c>
      <c r="D640" s="31" t="s">
        <v>38</v>
      </c>
      <c r="E640" s="31" t="s">
        <v>38</v>
      </c>
      <c r="F640" s="31" t="s">
        <v>38</v>
      </c>
      <c r="G640" s="26">
        <f>SUM(G641:G643)</f>
        <v>60</v>
      </c>
      <c r="H640" s="26">
        <v>60</v>
      </c>
      <c r="I640" s="27">
        <f>SUM(I641:I643)</f>
        <v>978</v>
      </c>
      <c r="J640" s="26">
        <f>SUM(J641:J643)</f>
        <v>22</v>
      </c>
      <c r="K640" s="26">
        <f>SUM(K641:K643)</f>
        <v>14</v>
      </c>
      <c r="L640" s="167">
        <f>SUM(L641:L643)</f>
        <v>8</v>
      </c>
      <c r="M640" s="27">
        <f>SUM(M641:M643)</f>
        <v>915.4</v>
      </c>
      <c r="N640" s="27">
        <f>SUM(N641:N643)</f>
        <v>571.5</v>
      </c>
      <c r="O640" s="27">
        <f>SUM(O641:O643)</f>
        <v>343.9</v>
      </c>
      <c r="P640" s="33">
        <f>SUM(P641:P643)</f>
        <v>31672840</v>
      </c>
      <c r="Q640" s="33">
        <v>10688789.5</v>
      </c>
      <c r="R640" s="33">
        <v>18506759.32</v>
      </c>
      <c r="S640" s="33">
        <v>2477291.18</v>
      </c>
      <c r="T640" s="28">
        <v>0</v>
      </c>
      <c r="V640" s="36"/>
      <c r="W640" s="36"/>
    </row>
    <row r="641" spans="1:23" ht="15">
      <c r="A641" s="37">
        <v>1</v>
      </c>
      <c r="B641" s="47" t="s">
        <v>875</v>
      </c>
      <c r="C641" s="39">
        <v>220</v>
      </c>
      <c r="D641" s="39" t="s">
        <v>876</v>
      </c>
      <c r="E641" s="39" t="s">
        <v>816</v>
      </c>
      <c r="F641" s="39" t="s">
        <v>704</v>
      </c>
      <c r="G641" s="37">
        <v>32</v>
      </c>
      <c r="H641" s="37">
        <v>32</v>
      </c>
      <c r="I641" s="40">
        <v>512.9</v>
      </c>
      <c r="J641" s="37">
        <f>K641+L641</f>
        <v>11</v>
      </c>
      <c r="K641" s="37">
        <v>7</v>
      </c>
      <c r="L641" s="154">
        <v>4</v>
      </c>
      <c r="M641" s="94">
        <v>483.1</v>
      </c>
      <c r="N641" s="94">
        <v>298.8</v>
      </c>
      <c r="O641" s="94">
        <v>184.3</v>
      </c>
      <c r="P641" s="57">
        <f>M641*34600</f>
        <v>16715260</v>
      </c>
      <c r="Q641" s="42">
        <v>5640981.22</v>
      </c>
      <c r="R641" s="42">
        <v>9766894.72</v>
      </c>
      <c r="S641" s="42">
        <v>1307384.06</v>
      </c>
      <c r="T641" s="43">
        <v>0</v>
      </c>
      <c r="V641" s="127"/>
      <c r="W641" s="127"/>
    </row>
    <row r="642" spans="1:23" ht="15">
      <c r="A642" s="37">
        <v>2</v>
      </c>
      <c r="B642" s="47" t="s">
        <v>877</v>
      </c>
      <c r="C642" s="39" t="s">
        <v>878</v>
      </c>
      <c r="D642" s="39" t="s">
        <v>879</v>
      </c>
      <c r="E642" s="39" t="s">
        <v>816</v>
      </c>
      <c r="F642" s="39" t="s">
        <v>704</v>
      </c>
      <c r="G642" s="37">
        <v>7</v>
      </c>
      <c r="H642" s="37">
        <v>7</v>
      </c>
      <c r="I642" s="40">
        <v>130.4</v>
      </c>
      <c r="J642" s="37">
        <f>K642+L642</f>
        <v>3</v>
      </c>
      <c r="K642" s="37">
        <v>2</v>
      </c>
      <c r="L642" s="154">
        <v>1</v>
      </c>
      <c r="M642" s="94">
        <v>97.6</v>
      </c>
      <c r="N642" s="94">
        <v>65.5</v>
      </c>
      <c r="O642" s="94">
        <v>32.1</v>
      </c>
      <c r="P642" s="57">
        <f>M642*34600</f>
        <v>3376960</v>
      </c>
      <c r="Q642" s="42">
        <v>1139639.34</v>
      </c>
      <c r="R642" s="42">
        <v>1973191.73</v>
      </c>
      <c r="S642" s="42">
        <v>264128.93</v>
      </c>
      <c r="T642" s="43">
        <v>0</v>
      </c>
      <c r="V642" s="127"/>
      <c r="W642" s="127"/>
    </row>
    <row r="643" spans="1:23" ht="15">
      <c r="A643" s="37">
        <v>3</v>
      </c>
      <c r="B643" s="47" t="s">
        <v>880</v>
      </c>
      <c r="C643" s="39" t="s">
        <v>881</v>
      </c>
      <c r="D643" s="39" t="s">
        <v>882</v>
      </c>
      <c r="E643" s="39" t="s">
        <v>816</v>
      </c>
      <c r="F643" s="39" t="s">
        <v>704</v>
      </c>
      <c r="G643" s="37">
        <v>21</v>
      </c>
      <c r="H643" s="37">
        <v>21</v>
      </c>
      <c r="I643" s="40">
        <v>334.7</v>
      </c>
      <c r="J643" s="37">
        <f>K643+L643</f>
        <v>8</v>
      </c>
      <c r="K643" s="37">
        <v>5</v>
      </c>
      <c r="L643" s="154">
        <v>3</v>
      </c>
      <c r="M643" s="94">
        <v>334.7</v>
      </c>
      <c r="N643" s="94">
        <v>207.2</v>
      </c>
      <c r="O643" s="94">
        <v>127.5</v>
      </c>
      <c r="P643" s="57">
        <f>M643*34600</f>
        <v>11580620</v>
      </c>
      <c r="Q643" s="42">
        <v>3908168.94</v>
      </c>
      <c r="R643" s="42">
        <v>6766672.87</v>
      </c>
      <c r="S643" s="42">
        <v>905778.19</v>
      </c>
      <c r="T643" s="43">
        <v>0</v>
      </c>
      <c r="V643" s="127"/>
      <c r="W643" s="127"/>
    </row>
    <row r="644" spans="1:23" ht="11.25" customHeight="1">
      <c r="A644" s="62" t="s">
        <v>91</v>
      </c>
      <c r="B644" s="62"/>
      <c r="C644" s="89" t="s">
        <v>441</v>
      </c>
      <c r="D644" s="89" t="s">
        <v>441</v>
      </c>
      <c r="E644" s="89" t="s">
        <v>441</v>
      </c>
      <c r="F644" s="89" t="s">
        <v>441</v>
      </c>
      <c r="G644" s="90">
        <f>SUM(G645:G645)</f>
        <v>32</v>
      </c>
      <c r="H644" s="90">
        <f>SUM(H645:H645)</f>
        <v>32</v>
      </c>
      <c r="I644" s="90">
        <f>SUM(I645:I645)</f>
        <v>486.9</v>
      </c>
      <c r="J644" s="90">
        <f>SUM(J645:J645)</f>
        <v>12</v>
      </c>
      <c r="K644" s="90">
        <f>SUM(K645:K645)</f>
        <v>3</v>
      </c>
      <c r="L644" s="90">
        <f>SUM(L645:L645)</f>
        <v>9</v>
      </c>
      <c r="M644" s="91">
        <f>SUM(M645:M645)</f>
        <v>486.9</v>
      </c>
      <c r="N644" s="91">
        <f>SUM(N645:N645)</f>
        <v>113.02</v>
      </c>
      <c r="O644" s="91">
        <f>SUM(O645:O645)</f>
        <v>373.88</v>
      </c>
      <c r="P644" s="92">
        <f>SUM(P645:P645)</f>
        <v>16846740</v>
      </c>
      <c r="Q644" s="92">
        <v>5685352.42</v>
      </c>
      <c r="R644" s="92">
        <v>9843719.81</v>
      </c>
      <c r="S644" s="92">
        <v>1317667.77</v>
      </c>
      <c r="T644" s="28">
        <v>0</v>
      </c>
      <c r="V644" s="179"/>
      <c r="W644" s="127"/>
    </row>
    <row r="645" spans="1:23" ht="15">
      <c r="A645" s="98">
        <v>4</v>
      </c>
      <c r="B645" s="47" t="s">
        <v>449</v>
      </c>
      <c r="C645" s="39" t="s">
        <v>93</v>
      </c>
      <c r="D645" s="95">
        <v>40868</v>
      </c>
      <c r="E645" s="39" t="s">
        <v>816</v>
      </c>
      <c r="F645" s="39" t="s">
        <v>704</v>
      </c>
      <c r="G645" s="96">
        <v>32</v>
      </c>
      <c r="H645" s="96">
        <v>32</v>
      </c>
      <c r="I645" s="97">
        <v>486.9</v>
      </c>
      <c r="J645" s="96">
        <v>12</v>
      </c>
      <c r="K645" s="98">
        <v>3</v>
      </c>
      <c r="L645" s="121">
        <v>9</v>
      </c>
      <c r="M645" s="99">
        <v>486.9</v>
      </c>
      <c r="N645" s="100">
        <f>40.82+30.62+41.58</f>
        <v>113.02</v>
      </c>
      <c r="O645" s="99">
        <f>M645-N645</f>
        <v>373.88</v>
      </c>
      <c r="P645" s="82">
        <f>M645*34600</f>
        <v>16846740</v>
      </c>
      <c r="Q645" s="82">
        <v>5685352.42</v>
      </c>
      <c r="R645" s="82">
        <v>9843719.81</v>
      </c>
      <c r="S645" s="82">
        <v>1317667.77</v>
      </c>
      <c r="T645" s="43">
        <v>0</v>
      </c>
      <c r="V645" s="127"/>
      <c r="W645" s="127"/>
    </row>
    <row r="646" spans="1:23" ht="11.25" customHeight="1">
      <c r="A646" s="62" t="s">
        <v>105</v>
      </c>
      <c r="B646" s="62"/>
      <c r="C646" s="31" t="s">
        <v>441</v>
      </c>
      <c r="D646" s="31" t="s">
        <v>441</v>
      </c>
      <c r="E646" s="31" t="s">
        <v>441</v>
      </c>
      <c r="F646" s="31" t="s">
        <v>441</v>
      </c>
      <c r="G646" s="180">
        <f>SUM(G647:G649)</f>
        <v>60</v>
      </c>
      <c r="H646" s="180">
        <f>SUM(H647:H649)</f>
        <v>60</v>
      </c>
      <c r="I646" s="181">
        <f>SUM(I647:I649)</f>
        <v>1302.5</v>
      </c>
      <c r="J646" s="180">
        <f>SUM(J647:J649)</f>
        <v>24</v>
      </c>
      <c r="K646" s="180">
        <f>SUM(K647:K649)</f>
        <v>13</v>
      </c>
      <c r="L646" s="180">
        <f>SUM(L647:L649)</f>
        <v>11</v>
      </c>
      <c r="M646" s="27">
        <f>SUM(M647:M649)</f>
        <v>1202.3000000000002</v>
      </c>
      <c r="N646" s="181">
        <f>SUM(N647:N649)</f>
        <v>631.1</v>
      </c>
      <c r="O646" s="181">
        <f>SUM(O647:O649)</f>
        <v>571.2</v>
      </c>
      <c r="P646" s="33">
        <f>SUM(P647:P649)</f>
        <v>41599580</v>
      </c>
      <c r="Q646" s="33">
        <v>14038815.4</v>
      </c>
      <c r="R646" s="33">
        <v>24307053.45</v>
      </c>
      <c r="S646" s="33">
        <v>3253711.15</v>
      </c>
      <c r="T646" s="28">
        <v>0</v>
      </c>
      <c r="V646" s="179"/>
      <c r="W646" s="127"/>
    </row>
    <row r="647" spans="1:23" ht="15">
      <c r="A647" s="53">
        <v>5</v>
      </c>
      <c r="B647" s="47" t="s">
        <v>883</v>
      </c>
      <c r="C647" s="53">
        <v>9</v>
      </c>
      <c r="D647" s="50">
        <v>39807</v>
      </c>
      <c r="E647" s="39" t="s">
        <v>816</v>
      </c>
      <c r="F647" s="39" t="s">
        <v>704</v>
      </c>
      <c r="G647" s="37">
        <v>12</v>
      </c>
      <c r="H647" s="37">
        <v>12</v>
      </c>
      <c r="I647" s="56">
        <v>371.6</v>
      </c>
      <c r="J647" s="37">
        <v>7</v>
      </c>
      <c r="K647" s="37">
        <v>5</v>
      </c>
      <c r="L647" s="37">
        <v>2</v>
      </c>
      <c r="M647" s="40">
        <f>N647+O647</f>
        <v>324.6</v>
      </c>
      <c r="N647" s="40">
        <v>231.4</v>
      </c>
      <c r="O647" s="41">
        <v>93.2</v>
      </c>
      <c r="P647" s="42">
        <f>SUM(M647*34600)</f>
        <v>11231160</v>
      </c>
      <c r="Q647" s="42">
        <v>3790234.95</v>
      </c>
      <c r="R647" s="57">
        <v>6562479.87</v>
      </c>
      <c r="S647" s="57">
        <v>878445.18</v>
      </c>
      <c r="T647" s="43">
        <v>0</v>
      </c>
      <c r="V647" s="127"/>
      <c r="W647" s="127"/>
    </row>
    <row r="648" spans="1:23" ht="15">
      <c r="A648" s="53">
        <v>6</v>
      </c>
      <c r="B648" s="45" t="s">
        <v>884</v>
      </c>
      <c r="C648" s="53">
        <v>11</v>
      </c>
      <c r="D648" s="50">
        <v>39807</v>
      </c>
      <c r="E648" s="39" t="s">
        <v>816</v>
      </c>
      <c r="F648" s="39" t="s">
        <v>704</v>
      </c>
      <c r="G648" s="37">
        <v>22</v>
      </c>
      <c r="H648" s="37">
        <v>22</v>
      </c>
      <c r="I648" s="56">
        <v>451.3</v>
      </c>
      <c r="J648" s="37">
        <v>10</v>
      </c>
      <c r="K648" s="37">
        <v>7</v>
      </c>
      <c r="L648" s="37">
        <v>3</v>
      </c>
      <c r="M648" s="40">
        <f>N648+O648</f>
        <v>451.3</v>
      </c>
      <c r="N648" s="40">
        <v>333.1</v>
      </c>
      <c r="O648" s="40">
        <v>118.2</v>
      </c>
      <c r="P648" s="42">
        <f>SUM(M648*34600)</f>
        <v>15614980</v>
      </c>
      <c r="Q648" s="42">
        <v>5269664.3</v>
      </c>
      <c r="R648" s="57">
        <v>9123990.04</v>
      </c>
      <c r="S648" s="57">
        <v>1221325.66</v>
      </c>
      <c r="T648" s="43">
        <v>0</v>
      </c>
      <c r="V648" s="127"/>
      <c r="W648" s="127"/>
    </row>
    <row r="649" spans="1:23" ht="15">
      <c r="A649" s="53">
        <v>7</v>
      </c>
      <c r="B649" s="45" t="s">
        <v>885</v>
      </c>
      <c r="C649" s="53">
        <v>20</v>
      </c>
      <c r="D649" s="50">
        <v>39807</v>
      </c>
      <c r="E649" s="39" t="s">
        <v>816</v>
      </c>
      <c r="F649" s="39" t="s">
        <v>704</v>
      </c>
      <c r="G649" s="37">
        <v>26</v>
      </c>
      <c r="H649" s="37">
        <v>26</v>
      </c>
      <c r="I649" s="56">
        <v>479.6</v>
      </c>
      <c r="J649" s="37">
        <v>7</v>
      </c>
      <c r="K649" s="37">
        <v>1</v>
      </c>
      <c r="L649" s="37">
        <v>6</v>
      </c>
      <c r="M649" s="40">
        <f>N649+O649</f>
        <v>426.4</v>
      </c>
      <c r="N649" s="40">
        <v>66.6</v>
      </c>
      <c r="O649" s="40">
        <v>359.8</v>
      </c>
      <c r="P649" s="42">
        <f>SUM(M649*34600)</f>
        <v>14753440</v>
      </c>
      <c r="Q649" s="42">
        <v>4978916.15</v>
      </c>
      <c r="R649" s="57">
        <v>8620583.54</v>
      </c>
      <c r="S649" s="57">
        <v>1153940.31</v>
      </c>
      <c r="T649" s="43">
        <v>0</v>
      </c>
      <c r="V649" s="127"/>
      <c r="W649" s="127"/>
    </row>
    <row r="650" spans="1:23" ht="11.25" customHeight="1">
      <c r="A650" s="62" t="s">
        <v>171</v>
      </c>
      <c r="B650" s="62"/>
      <c r="C650" s="89" t="s">
        <v>441</v>
      </c>
      <c r="D650" s="89" t="s">
        <v>441</v>
      </c>
      <c r="E650" s="89" t="s">
        <v>441</v>
      </c>
      <c r="F650" s="89" t="s">
        <v>441</v>
      </c>
      <c r="G650" s="89">
        <f>G651+G652+G653+G654</f>
        <v>27</v>
      </c>
      <c r="H650" s="89">
        <f>H651+H652+H653+H654</f>
        <v>27</v>
      </c>
      <c r="I650" s="89">
        <f>I651+I652+I653+I654</f>
        <v>554.4</v>
      </c>
      <c r="J650" s="89">
        <f>J651+J652+J653+J654</f>
        <v>15</v>
      </c>
      <c r="K650" s="89">
        <f>K651+K652+K653+K654</f>
        <v>4</v>
      </c>
      <c r="L650" s="89">
        <f>L651+L652+L653+L654</f>
        <v>11</v>
      </c>
      <c r="M650" s="89">
        <f>M651+M652+M653+M654</f>
        <v>523.4</v>
      </c>
      <c r="N650" s="89">
        <f>N651+N652+N653+N654</f>
        <v>140</v>
      </c>
      <c r="O650" s="89">
        <f>O651+O652+O653+O654</f>
        <v>383.4</v>
      </c>
      <c r="P650" s="109">
        <f>P651+P652+P653+P654</f>
        <v>18109640</v>
      </c>
      <c r="Q650" s="109">
        <v>6111549.52</v>
      </c>
      <c r="R650" s="109">
        <v>10581644.99</v>
      </c>
      <c r="S650" s="109">
        <v>1416445.49</v>
      </c>
      <c r="T650" s="28">
        <v>0</v>
      </c>
      <c r="V650" s="179"/>
      <c r="W650" s="127"/>
    </row>
    <row r="651" spans="1:23" ht="15">
      <c r="A651" s="182">
        <v>8</v>
      </c>
      <c r="B651" s="61" t="s">
        <v>886</v>
      </c>
      <c r="C651" s="98" t="s">
        <v>887</v>
      </c>
      <c r="D651" s="111">
        <v>38986</v>
      </c>
      <c r="E651" s="39" t="s">
        <v>816</v>
      </c>
      <c r="F651" s="39" t="s">
        <v>704</v>
      </c>
      <c r="G651" s="98">
        <v>6</v>
      </c>
      <c r="H651" s="98">
        <v>6</v>
      </c>
      <c r="I651" s="97">
        <v>87.6</v>
      </c>
      <c r="J651" s="98">
        <f>K651+L651</f>
        <v>3</v>
      </c>
      <c r="K651" s="98">
        <v>3</v>
      </c>
      <c r="L651" s="98">
        <v>0</v>
      </c>
      <c r="M651" s="97">
        <f>N651+O651</f>
        <v>87.6</v>
      </c>
      <c r="N651" s="97">
        <v>87.6</v>
      </c>
      <c r="O651" s="97">
        <v>0</v>
      </c>
      <c r="P651" s="57">
        <f>M651*34600</f>
        <v>3030960</v>
      </c>
      <c r="Q651" s="42">
        <v>1022873.02</v>
      </c>
      <c r="R651" s="42">
        <v>1771020.44</v>
      </c>
      <c r="S651" s="42">
        <v>237066.54</v>
      </c>
      <c r="T651" s="43">
        <v>0</v>
      </c>
      <c r="V651" s="127"/>
      <c r="W651" s="127"/>
    </row>
    <row r="652" spans="1:23" ht="15">
      <c r="A652" s="182">
        <v>9</v>
      </c>
      <c r="B652" s="61" t="s">
        <v>888</v>
      </c>
      <c r="C652" s="98" t="s">
        <v>889</v>
      </c>
      <c r="D652" s="111">
        <v>39049</v>
      </c>
      <c r="E652" s="39" t="s">
        <v>816</v>
      </c>
      <c r="F652" s="39" t="s">
        <v>704</v>
      </c>
      <c r="G652" s="98">
        <v>8</v>
      </c>
      <c r="H652" s="98">
        <v>8</v>
      </c>
      <c r="I652" s="97">
        <v>186</v>
      </c>
      <c r="J652" s="98">
        <f>K652+L652</f>
        <v>5</v>
      </c>
      <c r="K652" s="98">
        <v>0</v>
      </c>
      <c r="L652" s="98">
        <v>5</v>
      </c>
      <c r="M652" s="97">
        <f>N652+O652</f>
        <v>155</v>
      </c>
      <c r="N652" s="97">
        <v>0</v>
      </c>
      <c r="O652" s="97">
        <v>155</v>
      </c>
      <c r="P652" s="57">
        <f>M652*34600</f>
        <v>5363000</v>
      </c>
      <c r="Q652" s="42">
        <v>1809878.06</v>
      </c>
      <c r="R652" s="42">
        <v>3133654.9</v>
      </c>
      <c r="S652" s="42">
        <v>419467.04</v>
      </c>
      <c r="T652" s="43">
        <v>0</v>
      </c>
      <c r="V652" s="127"/>
      <c r="W652" s="127"/>
    </row>
    <row r="653" spans="1:23" ht="15">
      <c r="A653" s="182">
        <v>10</v>
      </c>
      <c r="B653" s="61" t="s">
        <v>890</v>
      </c>
      <c r="C653" s="98" t="s">
        <v>891</v>
      </c>
      <c r="D653" s="111">
        <v>39050</v>
      </c>
      <c r="E653" s="39" t="s">
        <v>816</v>
      </c>
      <c r="F653" s="39" t="s">
        <v>704</v>
      </c>
      <c r="G653" s="98">
        <v>11</v>
      </c>
      <c r="H653" s="98">
        <v>11</v>
      </c>
      <c r="I653" s="97">
        <v>187.2</v>
      </c>
      <c r="J653" s="98">
        <f>K653+L653</f>
        <v>5</v>
      </c>
      <c r="K653" s="98">
        <v>0</v>
      </c>
      <c r="L653" s="98">
        <v>5</v>
      </c>
      <c r="M653" s="97">
        <f>N653+O653</f>
        <v>187.2</v>
      </c>
      <c r="N653" s="97">
        <v>0</v>
      </c>
      <c r="O653" s="97">
        <v>187.2</v>
      </c>
      <c r="P653" s="57">
        <f>M653*34600</f>
        <v>6477120</v>
      </c>
      <c r="Q653" s="42">
        <v>2185865.63</v>
      </c>
      <c r="R653" s="42">
        <v>3784646.43</v>
      </c>
      <c r="S653" s="42">
        <v>506607.94</v>
      </c>
      <c r="T653" s="43">
        <v>0</v>
      </c>
      <c r="V653" s="127"/>
      <c r="W653" s="127"/>
    </row>
    <row r="654" spans="1:23" ht="15">
      <c r="A654" s="182">
        <v>11</v>
      </c>
      <c r="B654" s="61" t="s">
        <v>892</v>
      </c>
      <c r="C654" s="98" t="s">
        <v>893</v>
      </c>
      <c r="D654" s="111">
        <v>39041</v>
      </c>
      <c r="E654" s="39" t="s">
        <v>816</v>
      </c>
      <c r="F654" s="39" t="s">
        <v>704</v>
      </c>
      <c r="G654" s="98">
        <v>2</v>
      </c>
      <c r="H654" s="98">
        <v>2</v>
      </c>
      <c r="I654" s="97">
        <v>93.6</v>
      </c>
      <c r="J654" s="98">
        <f>K654+L654</f>
        <v>2</v>
      </c>
      <c r="K654" s="98">
        <v>1</v>
      </c>
      <c r="L654" s="98">
        <v>1</v>
      </c>
      <c r="M654" s="97">
        <f>N654+O654</f>
        <v>93.6</v>
      </c>
      <c r="N654" s="97">
        <v>52.4</v>
      </c>
      <c r="O654" s="97">
        <v>41.2</v>
      </c>
      <c r="P654" s="57">
        <f>M654*34600</f>
        <v>3238560</v>
      </c>
      <c r="Q654" s="42">
        <v>1092932.81</v>
      </c>
      <c r="R654" s="42">
        <v>1892323.22</v>
      </c>
      <c r="S654" s="42">
        <v>253303.97</v>
      </c>
      <c r="T654" s="43">
        <v>0</v>
      </c>
      <c r="V654" s="127"/>
      <c r="W654" s="127"/>
    </row>
    <row r="655" spans="1:23" ht="11.25" customHeight="1">
      <c r="A655" s="62" t="s">
        <v>235</v>
      </c>
      <c r="B655" s="62"/>
      <c r="C655" s="31" t="s">
        <v>38</v>
      </c>
      <c r="D655" s="89" t="s">
        <v>441</v>
      </c>
      <c r="E655" s="89" t="s">
        <v>441</v>
      </c>
      <c r="F655" s="89" t="s">
        <v>441</v>
      </c>
      <c r="G655" s="26">
        <f>G656+G657+G658+G659+G660</f>
        <v>15</v>
      </c>
      <c r="H655" s="26">
        <f>H656+H657+H658+H659+H660</f>
        <v>15</v>
      </c>
      <c r="I655" s="27">
        <f>I656+I657+I658+I659+I660</f>
        <v>371.8</v>
      </c>
      <c r="J655" s="26">
        <f>J656+J657+J658+J659+J660</f>
        <v>12</v>
      </c>
      <c r="K655" s="26">
        <f>K656+K657+K658+K659+K660</f>
        <v>0</v>
      </c>
      <c r="L655" s="26">
        <f>L656+L657+L658+L659+L660</f>
        <v>12</v>
      </c>
      <c r="M655" s="27">
        <f>M656+M657+M658+M659+M660</f>
        <v>371.8</v>
      </c>
      <c r="N655" s="27">
        <f>N656+N657+N658+N659+N660</f>
        <v>0</v>
      </c>
      <c r="O655" s="27">
        <f>O656+O657+O658+O659+O660</f>
        <v>371.8</v>
      </c>
      <c r="P655" s="33">
        <f>P656+P657+P658+P659+P660</f>
        <v>12864280</v>
      </c>
      <c r="Q655" s="33">
        <v>4341372.01</v>
      </c>
      <c r="R655" s="33">
        <v>7516728.33</v>
      </c>
      <c r="S655" s="33">
        <v>1006179.66</v>
      </c>
      <c r="T655" s="28">
        <v>0</v>
      </c>
      <c r="V655" s="36"/>
      <c r="W655" s="36"/>
    </row>
    <row r="656" spans="1:23" ht="15">
      <c r="A656" s="183">
        <v>12</v>
      </c>
      <c r="B656" s="47" t="s">
        <v>894</v>
      </c>
      <c r="C656" s="53">
        <v>241</v>
      </c>
      <c r="D656" s="50">
        <v>40759</v>
      </c>
      <c r="E656" s="39" t="s">
        <v>816</v>
      </c>
      <c r="F656" s="39" t="s">
        <v>704</v>
      </c>
      <c r="G656" s="37">
        <v>4</v>
      </c>
      <c r="H656" s="37">
        <v>4</v>
      </c>
      <c r="I656" s="40">
        <v>140.6</v>
      </c>
      <c r="J656" s="37">
        <v>4</v>
      </c>
      <c r="K656" s="37">
        <v>0</v>
      </c>
      <c r="L656" s="37">
        <v>4</v>
      </c>
      <c r="M656" s="40">
        <v>140.6</v>
      </c>
      <c r="N656" s="40">
        <v>0</v>
      </c>
      <c r="O656" s="41">
        <v>140.6</v>
      </c>
      <c r="P656" s="42">
        <f>SUM(M656*34600)</f>
        <v>4864760</v>
      </c>
      <c r="Q656" s="42">
        <v>1641734.54</v>
      </c>
      <c r="R656" s="42">
        <v>2842528.26</v>
      </c>
      <c r="S656" s="42">
        <v>380497.2</v>
      </c>
      <c r="T656" s="43">
        <v>0</v>
      </c>
      <c r="V656" s="127"/>
      <c r="W656" s="127"/>
    </row>
    <row r="657" spans="1:23" ht="15">
      <c r="A657" s="183">
        <v>13</v>
      </c>
      <c r="B657" s="47" t="s">
        <v>895</v>
      </c>
      <c r="C657" s="53">
        <v>57</v>
      </c>
      <c r="D657" s="50">
        <v>39041</v>
      </c>
      <c r="E657" s="39" t="s">
        <v>816</v>
      </c>
      <c r="F657" s="39" t="s">
        <v>704</v>
      </c>
      <c r="G657" s="37">
        <v>2</v>
      </c>
      <c r="H657" s="37">
        <v>2</v>
      </c>
      <c r="I657" s="40">
        <v>40</v>
      </c>
      <c r="J657" s="37">
        <v>2</v>
      </c>
      <c r="K657" s="37">
        <v>0</v>
      </c>
      <c r="L657" s="37">
        <v>2</v>
      </c>
      <c r="M657" s="40">
        <v>40</v>
      </c>
      <c r="N657" s="40">
        <v>0</v>
      </c>
      <c r="O657" s="41">
        <v>40</v>
      </c>
      <c r="P657" s="42">
        <f>SUM(M657*34600)</f>
        <v>1384000</v>
      </c>
      <c r="Q657" s="42">
        <v>467065.31</v>
      </c>
      <c r="R657" s="42">
        <v>808685.13</v>
      </c>
      <c r="S657" s="42">
        <v>108249.56</v>
      </c>
      <c r="T657" s="43">
        <v>0</v>
      </c>
      <c r="V657" s="127"/>
      <c r="W657" s="127"/>
    </row>
    <row r="658" spans="1:23" ht="15">
      <c r="A658" s="183">
        <v>14</v>
      </c>
      <c r="B658" s="184" t="s">
        <v>896</v>
      </c>
      <c r="C658" s="53">
        <v>63</v>
      </c>
      <c r="D658" s="50">
        <v>39042</v>
      </c>
      <c r="E658" s="39" t="s">
        <v>816</v>
      </c>
      <c r="F658" s="39" t="s">
        <v>704</v>
      </c>
      <c r="G658" s="37">
        <v>2</v>
      </c>
      <c r="H658" s="37">
        <v>2</v>
      </c>
      <c r="I658" s="40">
        <v>40</v>
      </c>
      <c r="J658" s="37">
        <v>2</v>
      </c>
      <c r="K658" s="37">
        <v>0</v>
      </c>
      <c r="L658" s="37">
        <v>2</v>
      </c>
      <c r="M658" s="40">
        <v>40</v>
      </c>
      <c r="N658" s="40">
        <v>0</v>
      </c>
      <c r="O658" s="41">
        <v>40</v>
      </c>
      <c r="P658" s="42">
        <f>SUM(M658*34600)</f>
        <v>1384000</v>
      </c>
      <c r="Q658" s="42">
        <v>467065.31</v>
      </c>
      <c r="R658" s="42">
        <v>808685.13</v>
      </c>
      <c r="S658" s="42">
        <v>105249.56</v>
      </c>
      <c r="T658" s="43">
        <v>0</v>
      </c>
      <c r="V658" s="127"/>
      <c r="W658" s="127"/>
    </row>
    <row r="659" spans="1:23" ht="15">
      <c r="A659" s="183">
        <v>15</v>
      </c>
      <c r="B659" s="47" t="s">
        <v>897</v>
      </c>
      <c r="C659" s="53">
        <v>68</v>
      </c>
      <c r="D659" s="50">
        <v>39043</v>
      </c>
      <c r="E659" s="39" t="s">
        <v>816</v>
      </c>
      <c r="F659" s="39" t="s">
        <v>704</v>
      </c>
      <c r="G659" s="37">
        <v>5</v>
      </c>
      <c r="H659" s="37">
        <v>5</v>
      </c>
      <c r="I659" s="40">
        <v>88</v>
      </c>
      <c r="J659" s="37">
        <v>2</v>
      </c>
      <c r="K659" s="37">
        <v>0</v>
      </c>
      <c r="L659" s="37">
        <v>2</v>
      </c>
      <c r="M659" s="40">
        <v>88</v>
      </c>
      <c r="N659" s="40">
        <v>0</v>
      </c>
      <c r="O659" s="41">
        <v>88</v>
      </c>
      <c r="P659" s="42">
        <f>SUM(M659*34600)</f>
        <v>3044800</v>
      </c>
      <c r="Q659" s="42">
        <v>1027543.67</v>
      </c>
      <c r="R659" s="42">
        <v>1779107.3</v>
      </c>
      <c r="S659" s="42">
        <v>238149.03</v>
      </c>
      <c r="T659" s="43">
        <v>0</v>
      </c>
      <c r="V659" s="127"/>
      <c r="W659" s="127"/>
    </row>
    <row r="660" spans="1:23" ht="15">
      <c r="A660" s="183">
        <v>16</v>
      </c>
      <c r="B660" s="47" t="s">
        <v>898</v>
      </c>
      <c r="C660" s="53">
        <v>69</v>
      </c>
      <c r="D660" s="50">
        <v>39043</v>
      </c>
      <c r="E660" s="39" t="s">
        <v>816</v>
      </c>
      <c r="F660" s="39" t="s">
        <v>704</v>
      </c>
      <c r="G660" s="37">
        <v>2</v>
      </c>
      <c r="H660" s="37">
        <v>2</v>
      </c>
      <c r="I660" s="40">
        <v>63.2</v>
      </c>
      <c r="J660" s="37">
        <v>2</v>
      </c>
      <c r="K660" s="37">
        <v>0</v>
      </c>
      <c r="L660" s="37">
        <v>2</v>
      </c>
      <c r="M660" s="40">
        <v>63.2</v>
      </c>
      <c r="N660" s="40">
        <v>0</v>
      </c>
      <c r="O660" s="41">
        <v>63.2</v>
      </c>
      <c r="P660" s="42">
        <f>SUM(M660*34600)</f>
        <v>2186720</v>
      </c>
      <c r="Q660" s="42">
        <v>737963.18</v>
      </c>
      <c r="R660" s="42">
        <v>1277722.51</v>
      </c>
      <c r="S660" s="42">
        <v>171034.31</v>
      </c>
      <c r="T660" s="43">
        <v>0</v>
      </c>
      <c r="V660" s="127"/>
      <c r="W660" s="127"/>
    </row>
    <row r="661" spans="1:23" ht="11.25" customHeight="1">
      <c r="A661" s="62" t="s">
        <v>260</v>
      </c>
      <c r="B661" s="62"/>
      <c r="C661" s="31" t="s">
        <v>38</v>
      </c>
      <c r="D661" s="31" t="s">
        <v>38</v>
      </c>
      <c r="E661" s="31" t="s">
        <v>38</v>
      </c>
      <c r="F661" s="31" t="s">
        <v>38</v>
      </c>
      <c r="G661" s="90">
        <f>SUM(G662:G663)</f>
        <v>25</v>
      </c>
      <c r="H661" s="90">
        <f>SUM(H662:H663)</f>
        <v>25</v>
      </c>
      <c r="I661" s="90">
        <f>SUM(I662:I663)</f>
        <v>697.3</v>
      </c>
      <c r="J661" s="90">
        <f>SUM(J662:J663)</f>
        <v>13</v>
      </c>
      <c r="K661" s="90">
        <f>SUM(K662:K663)</f>
        <v>0</v>
      </c>
      <c r="L661" s="90">
        <f>SUM(L662:L663)</f>
        <v>13</v>
      </c>
      <c r="M661" s="91">
        <f>SUM(M662:M663)</f>
        <v>522.7</v>
      </c>
      <c r="N661" s="91">
        <f>SUM(N662:N663)</f>
        <v>0</v>
      </c>
      <c r="O661" s="91">
        <f>SUM(O662:O663)</f>
        <v>522.7</v>
      </c>
      <c r="P661" s="92">
        <f>SUM(P662:P663)</f>
        <v>18085420</v>
      </c>
      <c r="Q661" s="92">
        <v>6103375.87</v>
      </c>
      <c r="R661" s="92">
        <v>10567493</v>
      </c>
      <c r="S661" s="92">
        <v>1414551.13</v>
      </c>
      <c r="T661" s="28">
        <v>0</v>
      </c>
      <c r="V661" s="93"/>
      <c r="W661" s="93"/>
    </row>
    <row r="662" spans="1:23" ht="15">
      <c r="A662" s="182">
        <v>17</v>
      </c>
      <c r="B662" s="185" t="s">
        <v>899</v>
      </c>
      <c r="C662" s="116" t="s">
        <v>302</v>
      </c>
      <c r="D662" s="116" t="s">
        <v>900</v>
      </c>
      <c r="E662" s="39" t="s">
        <v>816</v>
      </c>
      <c r="F662" s="39" t="s">
        <v>704</v>
      </c>
      <c r="G662" s="98">
        <v>6</v>
      </c>
      <c r="H662" s="98">
        <v>6</v>
      </c>
      <c r="I662" s="97">
        <v>346.7</v>
      </c>
      <c r="J662" s="98">
        <v>5</v>
      </c>
      <c r="K662" s="98">
        <v>0</v>
      </c>
      <c r="L662" s="98">
        <v>5</v>
      </c>
      <c r="M662" s="99">
        <v>199.3</v>
      </c>
      <c r="N662" s="99">
        <v>0</v>
      </c>
      <c r="O662" s="99">
        <v>199.3</v>
      </c>
      <c r="P662" s="42">
        <f>SUM(M662*34600)</f>
        <v>6895780</v>
      </c>
      <c r="Q662" s="42">
        <v>2327152.88</v>
      </c>
      <c r="R662" s="42">
        <v>4029273.69</v>
      </c>
      <c r="S662" s="42">
        <v>539353.43</v>
      </c>
      <c r="T662" s="43">
        <v>0</v>
      </c>
      <c r="V662" s="127"/>
      <c r="W662" s="127"/>
    </row>
    <row r="663" spans="1:23" ht="15">
      <c r="A663" s="182">
        <v>18</v>
      </c>
      <c r="B663" s="185" t="s">
        <v>901</v>
      </c>
      <c r="C663" s="116" t="s">
        <v>300</v>
      </c>
      <c r="D663" s="111">
        <v>40889</v>
      </c>
      <c r="E663" s="39" t="s">
        <v>816</v>
      </c>
      <c r="F663" s="39" t="s">
        <v>704</v>
      </c>
      <c r="G663" s="98">
        <v>19</v>
      </c>
      <c r="H663" s="98">
        <v>19</v>
      </c>
      <c r="I663" s="97">
        <v>350.6</v>
      </c>
      <c r="J663" s="98">
        <v>8</v>
      </c>
      <c r="K663" s="98">
        <v>0</v>
      </c>
      <c r="L663" s="98">
        <v>8</v>
      </c>
      <c r="M663" s="99">
        <v>323.4</v>
      </c>
      <c r="N663" s="99">
        <v>0</v>
      </c>
      <c r="O663" s="99">
        <v>323.4</v>
      </c>
      <c r="P663" s="42">
        <f>SUM(M663*34600)</f>
        <v>11189640</v>
      </c>
      <c r="Q663" s="42">
        <v>3776222.99</v>
      </c>
      <c r="R663" s="42">
        <v>6538219.31</v>
      </c>
      <c r="S663" s="42">
        <v>875197.7</v>
      </c>
      <c r="T663" s="43">
        <v>0</v>
      </c>
      <c r="V663" s="127"/>
      <c r="W663" s="127"/>
    </row>
    <row r="664" spans="1:23" ht="11.25" customHeight="1">
      <c r="A664" s="62" t="s">
        <v>325</v>
      </c>
      <c r="B664" s="62"/>
      <c r="C664" s="90" t="s">
        <v>441</v>
      </c>
      <c r="D664" s="90" t="s">
        <v>441</v>
      </c>
      <c r="E664" s="90" t="s">
        <v>441</v>
      </c>
      <c r="F664" s="90" t="s">
        <v>441</v>
      </c>
      <c r="G664" s="186">
        <f>G665+G666</f>
        <v>6</v>
      </c>
      <c r="H664" s="186">
        <f>H665+H666</f>
        <v>6</v>
      </c>
      <c r="I664" s="186">
        <f>I665+I666</f>
        <v>260</v>
      </c>
      <c r="J664" s="186">
        <f>J665+J666</f>
        <v>4</v>
      </c>
      <c r="K664" s="186">
        <f>K665+K666</f>
        <v>3</v>
      </c>
      <c r="L664" s="186">
        <f>L665+L666</f>
        <v>1</v>
      </c>
      <c r="M664" s="159">
        <f>M665+M666</f>
        <v>156.9</v>
      </c>
      <c r="N664" s="159">
        <f>N665+N666</f>
        <v>114.9</v>
      </c>
      <c r="O664" s="159">
        <f>O665+O666</f>
        <v>42</v>
      </c>
      <c r="P664" s="109">
        <f>SUM(P665:P666)</f>
        <v>5428740</v>
      </c>
      <c r="Q664" s="109">
        <v>1832063.66</v>
      </c>
      <c r="R664" s="109">
        <v>3172067.44</v>
      </c>
      <c r="S664" s="109">
        <v>424608.9</v>
      </c>
      <c r="T664" s="28">
        <v>0</v>
      </c>
      <c r="V664" s="187"/>
      <c r="W664" s="187"/>
    </row>
    <row r="665" spans="1:23" ht="15">
      <c r="A665" s="182">
        <v>19</v>
      </c>
      <c r="B665" s="47" t="s">
        <v>902</v>
      </c>
      <c r="C665" s="98">
        <v>48</v>
      </c>
      <c r="D665" s="113">
        <v>38993</v>
      </c>
      <c r="E665" s="39" t="s">
        <v>816</v>
      </c>
      <c r="F665" s="39" t="s">
        <v>704</v>
      </c>
      <c r="G665" s="121">
        <v>2</v>
      </c>
      <c r="H665" s="121">
        <v>2</v>
      </c>
      <c r="I665" s="126">
        <v>100</v>
      </c>
      <c r="J665" s="98">
        <v>1</v>
      </c>
      <c r="K665" s="98">
        <v>1</v>
      </c>
      <c r="L665" s="98">
        <v>0</v>
      </c>
      <c r="M665" s="126">
        <v>42.9</v>
      </c>
      <c r="N665" s="126">
        <v>42.9</v>
      </c>
      <c r="O665" s="97">
        <v>0</v>
      </c>
      <c r="P665" s="82">
        <f>SUM(M665*34600)</f>
        <v>1484340</v>
      </c>
      <c r="Q665" s="42">
        <v>500927.54</v>
      </c>
      <c r="R665" s="42">
        <v>867314.81</v>
      </c>
      <c r="S665" s="42">
        <v>116097.65</v>
      </c>
      <c r="T665" s="43">
        <v>0</v>
      </c>
      <c r="V665" s="127"/>
      <c r="W665" s="127"/>
    </row>
    <row r="666" spans="1:23" ht="15">
      <c r="A666" s="182">
        <v>20</v>
      </c>
      <c r="B666" s="47" t="s">
        <v>903</v>
      </c>
      <c r="C666" s="98">
        <v>45</v>
      </c>
      <c r="D666" s="113">
        <v>38974</v>
      </c>
      <c r="E666" s="39" t="s">
        <v>816</v>
      </c>
      <c r="F666" s="39" t="s">
        <v>704</v>
      </c>
      <c r="G666" s="121">
        <v>4</v>
      </c>
      <c r="H666" s="121">
        <v>4</v>
      </c>
      <c r="I666" s="126">
        <v>160</v>
      </c>
      <c r="J666" s="98">
        <v>3</v>
      </c>
      <c r="K666" s="98">
        <v>2</v>
      </c>
      <c r="L666" s="98">
        <v>1</v>
      </c>
      <c r="M666" s="126">
        <v>114</v>
      </c>
      <c r="N666" s="126">
        <v>72</v>
      </c>
      <c r="O666" s="97">
        <v>42</v>
      </c>
      <c r="P666" s="82">
        <f>SUM(M666*34600)</f>
        <v>3944400</v>
      </c>
      <c r="Q666" s="42">
        <v>1331136.12</v>
      </c>
      <c r="R666" s="42">
        <v>2304752.63</v>
      </c>
      <c r="S666" s="42">
        <v>308511.25</v>
      </c>
      <c r="T666" s="43">
        <v>0</v>
      </c>
      <c r="V666" s="127"/>
      <c r="W666" s="127"/>
    </row>
    <row r="667" spans="1:23" ht="11.25" customHeight="1">
      <c r="A667" s="62" t="s">
        <v>342</v>
      </c>
      <c r="B667" s="62"/>
      <c r="C667" s="31" t="s">
        <v>38</v>
      </c>
      <c r="D667" s="31" t="s">
        <v>38</v>
      </c>
      <c r="E667" s="31" t="s">
        <v>38</v>
      </c>
      <c r="F667" s="31" t="s">
        <v>38</v>
      </c>
      <c r="G667" s="26">
        <f>SUM(G668:G671)</f>
        <v>15</v>
      </c>
      <c r="H667" s="26">
        <f>SUM(H668:H671)</f>
        <v>15</v>
      </c>
      <c r="I667" s="27">
        <f>SUM(I668:I671)</f>
        <v>436.8</v>
      </c>
      <c r="J667" s="26">
        <f>SUM(J668:J671)</f>
        <v>8</v>
      </c>
      <c r="K667" s="26">
        <f>SUM(K668:K671)</f>
        <v>0</v>
      </c>
      <c r="L667" s="26">
        <f>SUM(L668:L671)</f>
        <v>8</v>
      </c>
      <c r="M667" s="27">
        <f>SUM(M668:M671)</f>
        <v>394.8</v>
      </c>
      <c r="N667" s="27">
        <f>SUM(N668:N671)</f>
        <v>0</v>
      </c>
      <c r="O667" s="32">
        <f>SUM(O668:O671)</f>
        <v>394.8</v>
      </c>
      <c r="P667" s="92">
        <f>SUM(P668:P671)</f>
        <v>13660080</v>
      </c>
      <c r="Q667" s="92">
        <v>4609934.56</v>
      </c>
      <c r="R667" s="92">
        <v>7981722.28</v>
      </c>
      <c r="S667" s="92">
        <v>1068423.16</v>
      </c>
      <c r="T667" s="28">
        <v>0</v>
      </c>
      <c r="V667" s="93"/>
      <c r="W667" s="93"/>
    </row>
    <row r="668" spans="1:23" ht="15">
      <c r="A668" s="188">
        <v>21</v>
      </c>
      <c r="B668" s="61" t="s">
        <v>904</v>
      </c>
      <c r="C668" s="69" t="s">
        <v>905</v>
      </c>
      <c r="D668" s="50">
        <v>40868</v>
      </c>
      <c r="E668" s="39" t="s">
        <v>816</v>
      </c>
      <c r="F668" s="39" t="s">
        <v>704</v>
      </c>
      <c r="G668" s="133">
        <v>2</v>
      </c>
      <c r="H668" s="133">
        <v>2</v>
      </c>
      <c r="I668" s="136">
        <v>84</v>
      </c>
      <c r="J668" s="37">
        <f>K668+L668</f>
        <v>1</v>
      </c>
      <c r="K668" s="135">
        <v>0</v>
      </c>
      <c r="L668" s="37">
        <v>1</v>
      </c>
      <c r="M668" s="136">
        <v>42</v>
      </c>
      <c r="N668" s="40">
        <v>0</v>
      </c>
      <c r="O668" s="134">
        <v>42</v>
      </c>
      <c r="P668" s="42">
        <f>SUM(M668*34600)</f>
        <v>1453200</v>
      </c>
      <c r="Q668" s="42">
        <v>490417.57</v>
      </c>
      <c r="R668" s="42">
        <v>849119.39</v>
      </c>
      <c r="S668" s="42">
        <v>113662.04</v>
      </c>
      <c r="T668" s="43">
        <v>0</v>
      </c>
      <c r="V668" s="127"/>
      <c r="W668" s="127"/>
    </row>
    <row r="669" spans="1:23" ht="15">
      <c r="A669" s="188">
        <v>22</v>
      </c>
      <c r="B669" s="61" t="s">
        <v>906</v>
      </c>
      <c r="C669" s="69" t="s">
        <v>907</v>
      </c>
      <c r="D669" s="50">
        <v>40646</v>
      </c>
      <c r="E669" s="39" t="s">
        <v>816</v>
      </c>
      <c r="F669" s="39" t="s">
        <v>704</v>
      </c>
      <c r="G669" s="133">
        <v>5</v>
      </c>
      <c r="H669" s="133">
        <v>5</v>
      </c>
      <c r="I669" s="136">
        <v>110.2</v>
      </c>
      <c r="J669" s="37">
        <f>K669+L669</f>
        <v>2</v>
      </c>
      <c r="K669" s="135">
        <v>0</v>
      </c>
      <c r="L669" s="37">
        <v>2</v>
      </c>
      <c r="M669" s="136">
        <v>110.2</v>
      </c>
      <c r="N669" s="40">
        <v>0</v>
      </c>
      <c r="O669" s="134">
        <v>110.2</v>
      </c>
      <c r="P669" s="42">
        <f>SUM(M669*34600)</f>
        <v>3812920</v>
      </c>
      <c r="Q669" s="42">
        <v>1286764.92</v>
      </c>
      <c r="R669" s="42">
        <v>2227927.55</v>
      </c>
      <c r="S669" s="42">
        <v>298227.53</v>
      </c>
      <c r="T669" s="43">
        <v>0</v>
      </c>
      <c r="V669" s="127"/>
      <c r="W669" s="127"/>
    </row>
    <row r="670" spans="1:23" ht="15">
      <c r="A670" s="188">
        <v>23</v>
      </c>
      <c r="B670" s="61" t="s">
        <v>908</v>
      </c>
      <c r="C670" s="69" t="s">
        <v>909</v>
      </c>
      <c r="D670" s="50">
        <v>40576</v>
      </c>
      <c r="E670" s="39" t="s">
        <v>816</v>
      </c>
      <c r="F670" s="39" t="s">
        <v>704</v>
      </c>
      <c r="G670" s="133">
        <v>5</v>
      </c>
      <c r="H670" s="133">
        <v>5</v>
      </c>
      <c r="I670" s="136">
        <v>134.4</v>
      </c>
      <c r="J670" s="37">
        <f>K670+L670</f>
        <v>3</v>
      </c>
      <c r="K670" s="135">
        <v>0</v>
      </c>
      <c r="L670" s="37">
        <v>3</v>
      </c>
      <c r="M670" s="136">
        <v>134.4</v>
      </c>
      <c r="N670" s="40">
        <v>0</v>
      </c>
      <c r="O670" s="134">
        <v>134.4</v>
      </c>
      <c r="P670" s="42">
        <f>SUM(M670*34600)</f>
        <v>4650240</v>
      </c>
      <c r="Q670" s="42">
        <v>1569339.42</v>
      </c>
      <c r="R670" s="42">
        <v>2717182.05</v>
      </c>
      <c r="S670" s="42">
        <v>363718.53</v>
      </c>
      <c r="T670" s="43">
        <v>0</v>
      </c>
      <c r="V670" s="127"/>
      <c r="W670" s="127"/>
    </row>
    <row r="671" spans="1:23" ht="15">
      <c r="A671" s="188">
        <v>24</v>
      </c>
      <c r="B671" s="61" t="s">
        <v>910</v>
      </c>
      <c r="C671" s="69" t="s">
        <v>911</v>
      </c>
      <c r="D671" s="50">
        <v>40647</v>
      </c>
      <c r="E671" s="39" t="s">
        <v>816</v>
      </c>
      <c r="F671" s="39" t="s">
        <v>704</v>
      </c>
      <c r="G671" s="133">
        <v>3</v>
      </c>
      <c r="H671" s="133">
        <v>3</v>
      </c>
      <c r="I671" s="136">
        <v>108.2</v>
      </c>
      <c r="J671" s="37">
        <f>K671+L671</f>
        <v>2</v>
      </c>
      <c r="K671" s="135">
        <v>0</v>
      </c>
      <c r="L671" s="37">
        <v>2</v>
      </c>
      <c r="M671" s="136">
        <v>108.2</v>
      </c>
      <c r="N671" s="40">
        <v>0</v>
      </c>
      <c r="O671" s="134">
        <v>108.2</v>
      </c>
      <c r="P671" s="42">
        <f>SUM(M671*34600)</f>
        <v>3743720</v>
      </c>
      <c r="Q671" s="42">
        <v>1263411.65</v>
      </c>
      <c r="R671" s="42">
        <v>2187493.29</v>
      </c>
      <c r="S671" s="42">
        <v>292815.06</v>
      </c>
      <c r="T671" s="43">
        <v>0</v>
      </c>
      <c r="V671" s="127"/>
      <c r="W671" s="127"/>
    </row>
    <row r="672" spans="1:23" ht="11.25" customHeight="1">
      <c r="A672" s="62" t="s">
        <v>350</v>
      </c>
      <c r="B672" s="62"/>
      <c r="C672" s="31" t="s">
        <v>38</v>
      </c>
      <c r="D672" s="31" t="s">
        <v>38</v>
      </c>
      <c r="E672" s="31" t="s">
        <v>38</v>
      </c>
      <c r="F672" s="31" t="s">
        <v>38</v>
      </c>
      <c r="G672" s="26">
        <f>SUM(G673:G675)</f>
        <v>14</v>
      </c>
      <c r="H672" s="138">
        <f>SUM(H673:H675)</f>
        <v>14</v>
      </c>
      <c r="I672" s="27">
        <f>SUM(I673:I675)</f>
        <v>625.4</v>
      </c>
      <c r="J672" s="138">
        <f>SUM(J673:J675)</f>
        <v>10</v>
      </c>
      <c r="K672" s="26">
        <f>SUM(K673:K675)</f>
        <v>0</v>
      </c>
      <c r="L672" s="26">
        <f>SUM(L673:L675)</f>
        <v>10</v>
      </c>
      <c r="M672" s="27">
        <f>SUM(M673:M675)</f>
        <v>432.3</v>
      </c>
      <c r="N672" s="27">
        <f>SUM(N673:N675)</f>
        <v>0</v>
      </c>
      <c r="O672" s="174">
        <f>SUM(O673:O675)</f>
        <v>432.3</v>
      </c>
      <c r="P672" s="33">
        <f>P673+P674+P675</f>
        <v>14957580</v>
      </c>
      <c r="Q672" s="33">
        <v>5047808.28</v>
      </c>
      <c r="R672" s="33">
        <v>8739864.6</v>
      </c>
      <c r="S672" s="33">
        <v>1169907.12</v>
      </c>
      <c r="T672" s="28">
        <v>0</v>
      </c>
      <c r="V672" s="36"/>
      <c r="W672" s="36"/>
    </row>
    <row r="673" spans="1:23" ht="15">
      <c r="A673" s="188">
        <v>25</v>
      </c>
      <c r="B673" s="61" t="s">
        <v>912</v>
      </c>
      <c r="C673" s="53">
        <v>123</v>
      </c>
      <c r="D673" s="53" t="s">
        <v>913</v>
      </c>
      <c r="E673" s="39" t="s">
        <v>816</v>
      </c>
      <c r="F673" s="39" t="s">
        <v>704</v>
      </c>
      <c r="G673" s="37">
        <v>8</v>
      </c>
      <c r="H673" s="37">
        <v>8</v>
      </c>
      <c r="I673" s="40">
        <v>240.6</v>
      </c>
      <c r="J673" s="37">
        <v>5</v>
      </c>
      <c r="K673" s="37">
        <v>0</v>
      </c>
      <c r="L673" s="37">
        <v>5</v>
      </c>
      <c r="M673" s="40">
        <v>194.3</v>
      </c>
      <c r="N673" s="40">
        <v>0</v>
      </c>
      <c r="O673" s="41">
        <v>194.3</v>
      </c>
      <c r="P673" s="42">
        <f>SUM(M673*34600)</f>
        <v>6722780</v>
      </c>
      <c r="Q673" s="42">
        <v>2268769.72</v>
      </c>
      <c r="R673" s="42">
        <v>3928188.04</v>
      </c>
      <c r="S673" s="42">
        <v>525822.24</v>
      </c>
      <c r="T673" s="43">
        <v>0</v>
      </c>
      <c r="V673" s="127"/>
      <c r="W673" s="127"/>
    </row>
    <row r="674" spans="1:23" ht="15">
      <c r="A674" s="188">
        <v>26</v>
      </c>
      <c r="B674" s="61" t="s">
        <v>914</v>
      </c>
      <c r="C674" s="53">
        <v>125</v>
      </c>
      <c r="D674" s="50">
        <v>40694</v>
      </c>
      <c r="E674" s="39" t="s">
        <v>816</v>
      </c>
      <c r="F674" s="39" t="s">
        <v>704</v>
      </c>
      <c r="G674" s="37">
        <v>4</v>
      </c>
      <c r="H674" s="37">
        <v>4</v>
      </c>
      <c r="I674" s="40">
        <v>149</v>
      </c>
      <c r="J674" s="37">
        <v>3</v>
      </c>
      <c r="K674" s="37">
        <v>0</v>
      </c>
      <c r="L674" s="37">
        <v>3</v>
      </c>
      <c r="M674" s="40">
        <v>149</v>
      </c>
      <c r="N674" s="40">
        <v>0</v>
      </c>
      <c r="O674" s="41">
        <v>149</v>
      </c>
      <c r="P674" s="42">
        <f>SUM(M674*34600)</f>
        <v>5155400</v>
      </c>
      <c r="Q674" s="42">
        <v>1739818.26</v>
      </c>
      <c r="R674" s="42">
        <v>3012352.13</v>
      </c>
      <c r="S674" s="42">
        <v>403229.61</v>
      </c>
      <c r="T674" s="43">
        <v>0</v>
      </c>
      <c r="V674" s="127"/>
      <c r="W674" s="127"/>
    </row>
    <row r="675" spans="1:23" ht="15">
      <c r="A675" s="188">
        <v>27</v>
      </c>
      <c r="B675" s="61" t="s">
        <v>915</v>
      </c>
      <c r="C675" s="53">
        <v>124</v>
      </c>
      <c r="D675" s="53" t="s">
        <v>913</v>
      </c>
      <c r="E675" s="39" t="s">
        <v>816</v>
      </c>
      <c r="F675" s="39" t="s">
        <v>704</v>
      </c>
      <c r="G675" s="37">
        <v>2</v>
      </c>
      <c r="H675" s="37">
        <v>2</v>
      </c>
      <c r="I675" s="40">
        <v>235.8</v>
      </c>
      <c r="J675" s="37">
        <v>2</v>
      </c>
      <c r="K675" s="37">
        <v>0</v>
      </c>
      <c r="L675" s="37">
        <v>2</v>
      </c>
      <c r="M675" s="40">
        <v>89</v>
      </c>
      <c r="N675" s="40">
        <v>0</v>
      </c>
      <c r="O675" s="41">
        <v>89</v>
      </c>
      <c r="P675" s="42">
        <f>SUM(M675*34600)</f>
        <v>3079400</v>
      </c>
      <c r="Q675" s="42">
        <v>1039220.3</v>
      </c>
      <c r="R675" s="42">
        <v>1799324.43</v>
      </c>
      <c r="S675" s="42">
        <v>240855.27</v>
      </c>
      <c r="T675" s="43">
        <v>0</v>
      </c>
      <c r="V675" s="127"/>
      <c r="W675" s="127"/>
    </row>
    <row r="676" spans="1:23" ht="12" customHeight="1">
      <c r="A676" s="62" t="s">
        <v>365</v>
      </c>
      <c r="B676" s="62"/>
      <c r="C676" s="31" t="s">
        <v>38</v>
      </c>
      <c r="D676" s="31" t="s">
        <v>38</v>
      </c>
      <c r="E676" s="31" t="s">
        <v>38</v>
      </c>
      <c r="F676" s="31" t="s">
        <v>38</v>
      </c>
      <c r="G676" s="26">
        <f>SUM(G677:G677)</f>
        <v>20</v>
      </c>
      <c r="H676" s="26">
        <f>SUM(H677:H677)</f>
        <v>20</v>
      </c>
      <c r="I676" s="27">
        <f>SUM(I677:I677)</f>
        <v>396.8</v>
      </c>
      <c r="J676" s="26">
        <f>SUM(J677:J677)</f>
        <v>5</v>
      </c>
      <c r="K676" s="26">
        <f>SUM(K677:K677)</f>
        <v>0</v>
      </c>
      <c r="L676" s="26">
        <f>SUM(L677:L677)</f>
        <v>5</v>
      </c>
      <c r="M676" s="27">
        <f>SUM(M677:M677)</f>
        <v>311.7</v>
      </c>
      <c r="N676" s="27">
        <f>SUM(N677:N677)</f>
        <v>0</v>
      </c>
      <c r="O676" s="32">
        <f>SUM(O677:O677)</f>
        <v>311.7</v>
      </c>
      <c r="P676" s="164">
        <f>SUM(P677:P677)</f>
        <v>10784820</v>
      </c>
      <c r="Q676" s="164">
        <f>SUM(Q677:Q677)</f>
        <v>3639606.39</v>
      </c>
      <c r="R676" s="164">
        <f>SUM(R677:R677)</f>
        <v>6301678.91</v>
      </c>
      <c r="S676" s="33">
        <f>SUM(S677:S677)</f>
        <v>843534.7</v>
      </c>
      <c r="T676" s="28">
        <v>0</v>
      </c>
      <c r="V676" s="179"/>
      <c r="W676" s="127"/>
    </row>
    <row r="677" spans="1:23" ht="15">
      <c r="A677" s="188">
        <v>28</v>
      </c>
      <c r="B677" s="47" t="s">
        <v>916</v>
      </c>
      <c r="C677" s="39" t="s">
        <v>917</v>
      </c>
      <c r="D677" s="50">
        <v>40717</v>
      </c>
      <c r="E677" s="39" t="s">
        <v>816</v>
      </c>
      <c r="F677" s="39" t="s">
        <v>704</v>
      </c>
      <c r="G677" s="37">
        <v>20</v>
      </c>
      <c r="H677" s="37">
        <v>20</v>
      </c>
      <c r="I677" s="40">
        <v>396.8</v>
      </c>
      <c r="J677" s="37">
        <v>5</v>
      </c>
      <c r="K677" s="37">
        <v>0</v>
      </c>
      <c r="L677" s="37">
        <v>5</v>
      </c>
      <c r="M677" s="40">
        <v>311.7</v>
      </c>
      <c r="N677" s="40">
        <v>0</v>
      </c>
      <c r="O677" s="41">
        <v>311.7</v>
      </c>
      <c r="P677" s="42">
        <f>M677*34600</f>
        <v>10784820</v>
      </c>
      <c r="Q677" s="42">
        <v>3639606.39</v>
      </c>
      <c r="R677" s="139">
        <v>6301678.91</v>
      </c>
      <c r="S677" s="139">
        <v>843534.7</v>
      </c>
      <c r="T677" s="43">
        <v>0</v>
      </c>
      <c r="V677" s="127"/>
      <c r="W677" s="127"/>
    </row>
    <row r="678" spans="1:23" ht="11.25" customHeight="1">
      <c r="A678" s="62" t="s">
        <v>378</v>
      </c>
      <c r="B678" s="62"/>
      <c r="C678" s="31" t="s">
        <v>38</v>
      </c>
      <c r="D678" s="31" t="s">
        <v>38</v>
      </c>
      <c r="E678" s="31" t="s">
        <v>38</v>
      </c>
      <c r="F678" s="31" t="s">
        <v>38</v>
      </c>
      <c r="G678" s="26">
        <f>SUM(G679:G683)</f>
        <v>43</v>
      </c>
      <c r="H678" s="26">
        <f>SUM(H679:H683)</f>
        <v>43</v>
      </c>
      <c r="I678" s="27">
        <f>SUM(I679:I683)</f>
        <v>1149.7</v>
      </c>
      <c r="J678" s="26">
        <f>SUM(J679:J683)</f>
        <v>17</v>
      </c>
      <c r="K678" s="26">
        <f>SUM(K679:K683)</f>
        <v>3</v>
      </c>
      <c r="L678" s="26">
        <f>SUM(L679:L683)</f>
        <v>14</v>
      </c>
      <c r="M678" s="27">
        <f>SUM(M679:M683)</f>
        <v>650.54</v>
      </c>
      <c r="N678" s="27">
        <f>SUM(N679:N683)</f>
        <v>78.80000000000001</v>
      </c>
      <c r="O678" s="27">
        <f>SUM(O679:O683)</f>
        <v>571.74</v>
      </c>
      <c r="P678" s="33">
        <f>SUM(P679:P683)</f>
        <v>22508684</v>
      </c>
      <c r="Q678" s="33">
        <v>7596116.6</v>
      </c>
      <c r="R678" s="33">
        <v>13152050.68</v>
      </c>
      <c r="S678" s="33">
        <v>1760516.72</v>
      </c>
      <c r="T678" s="28">
        <v>0</v>
      </c>
      <c r="V678" s="36"/>
      <c r="W678" s="36"/>
    </row>
    <row r="679" spans="1:23" ht="15">
      <c r="A679" s="183">
        <v>29</v>
      </c>
      <c r="B679" s="47" t="s">
        <v>918</v>
      </c>
      <c r="C679" s="53" t="s">
        <v>93</v>
      </c>
      <c r="D679" s="146">
        <v>40136</v>
      </c>
      <c r="E679" s="39" t="s">
        <v>816</v>
      </c>
      <c r="F679" s="39" t="s">
        <v>704</v>
      </c>
      <c r="G679" s="133">
        <v>14</v>
      </c>
      <c r="H679" s="133">
        <v>14</v>
      </c>
      <c r="I679" s="147">
        <v>708.4</v>
      </c>
      <c r="J679" s="133">
        <v>4</v>
      </c>
      <c r="K679" s="133">
        <v>0</v>
      </c>
      <c r="L679" s="133">
        <v>4</v>
      </c>
      <c r="M679" s="136">
        <v>248.7</v>
      </c>
      <c r="N679" s="136">
        <v>0</v>
      </c>
      <c r="O679" s="40">
        <f>M679</f>
        <v>248.7</v>
      </c>
      <c r="P679" s="86">
        <f>SUM(M679*34600)</f>
        <v>8605020</v>
      </c>
      <c r="Q679" s="42">
        <v>2903978.54</v>
      </c>
      <c r="R679" s="42">
        <v>5027999.82</v>
      </c>
      <c r="S679" s="42">
        <v>673041.64</v>
      </c>
      <c r="T679" s="43">
        <v>0</v>
      </c>
      <c r="V679" s="127"/>
      <c r="W679" s="127"/>
    </row>
    <row r="680" spans="1:23" ht="15">
      <c r="A680" s="183">
        <v>30</v>
      </c>
      <c r="B680" s="61" t="s">
        <v>919</v>
      </c>
      <c r="C680" s="145" t="s">
        <v>920</v>
      </c>
      <c r="D680" s="189" t="s">
        <v>921</v>
      </c>
      <c r="E680" s="39" t="s">
        <v>816</v>
      </c>
      <c r="F680" s="39" t="s">
        <v>704</v>
      </c>
      <c r="G680" s="133">
        <v>7</v>
      </c>
      <c r="H680" s="133">
        <v>7</v>
      </c>
      <c r="I680" s="147">
        <v>76.4</v>
      </c>
      <c r="J680" s="133">
        <v>4</v>
      </c>
      <c r="K680" s="133">
        <v>2</v>
      </c>
      <c r="L680" s="133">
        <v>2</v>
      </c>
      <c r="M680" s="136">
        <v>76.4</v>
      </c>
      <c r="N680" s="136">
        <v>38.2</v>
      </c>
      <c r="O680" s="40">
        <f>M680-N680</f>
        <v>38.2</v>
      </c>
      <c r="P680" s="42">
        <f>SUM(M680*34600)</f>
        <v>2643440</v>
      </c>
      <c r="Q680" s="42">
        <v>892094.73</v>
      </c>
      <c r="R680" s="42">
        <v>1544588.61</v>
      </c>
      <c r="S680" s="42">
        <v>206756.66</v>
      </c>
      <c r="T680" s="43">
        <v>0</v>
      </c>
      <c r="V680" s="127"/>
      <c r="W680" s="127"/>
    </row>
    <row r="681" spans="1:23" ht="15">
      <c r="A681" s="183">
        <v>31</v>
      </c>
      <c r="B681" s="61" t="s">
        <v>922</v>
      </c>
      <c r="C681" s="53" t="s">
        <v>923</v>
      </c>
      <c r="D681" s="189" t="s">
        <v>921</v>
      </c>
      <c r="E681" s="39" t="s">
        <v>816</v>
      </c>
      <c r="F681" s="39" t="s">
        <v>704</v>
      </c>
      <c r="G681" s="133">
        <v>6</v>
      </c>
      <c r="H681" s="133">
        <v>6</v>
      </c>
      <c r="I681" s="147">
        <v>123.6</v>
      </c>
      <c r="J681" s="133">
        <v>2</v>
      </c>
      <c r="K681" s="133">
        <v>0</v>
      </c>
      <c r="L681" s="133">
        <v>2</v>
      </c>
      <c r="M681" s="136">
        <v>84.14</v>
      </c>
      <c r="N681" s="136">
        <v>0</v>
      </c>
      <c r="O681" s="40">
        <v>84.14</v>
      </c>
      <c r="P681" s="42">
        <f>SUM(M681*34600)</f>
        <v>2911244</v>
      </c>
      <c r="Q681" s="42">
        <v>982471.87</v>
      </c>
      <c r="R681" s="42">
        <v>1701069.18</v>
      </c>
      <c r="S681" s="42">
        <v>227702.95</v>
      </c>
      <c r="T681" s="43">
        <v>0</v>
      </c>
      <c r="V681" s="127"/>
      <c r="W681" s="127"/>
    </row>
    <row r="682" spans="1:23" ht="15">
      <c r="A682" s="183">
        <v>32</v>
      </c>
      <c r="B682" s="61" t="s">
        <v>924</v>
      </c>
      <c r="C682" s="53" t="s">
        <v>925</v>
      </c>
      <c r="D682" s="189" t="s">
        <v>921</v>
      </c>
      <c r="E682" s="39" t="s">
        <v>816</v>
      </c>
      <c r="F682" s="39" t="s">
        <v>704</v>
      </c>
      <c r="G682" s="133">
        <v>4</v>
      </c>
      <c r="H682" s="133">
        <v>4</v>
      </c>
      <c r="I682" s="147">
        <v>81.1</v>
      </c>
      <c r="J682" s="133">
        <v>2</v>
      </c>
      <c r="K682" s="133">
        <v>1</v>
      </c>
      <c r="L682" s="133">
        <v>1</v>
      </c>
      <c r="M682" s="136">
        <v>81.1</v>
      </c>
      <c r="N682" s="136">
        <v>40.6</v>
      </c>
      <c r="O682" s="40">
        <v>40.5</v>
      </c>
      <c r="P682" s="42">
        <f>SUM(M682*34600)</f>
        <v>2806060</v>
      </c>
      <c r="Q682" s="42">
        <v>946974.91</v>
      </c>
      <c r="R682" s="42">
        <v>1639609.11</v>
      </c>
      <c r="S682" s="42">
        <v>219475.98</v>
      </c>
      <c r="T682" s="43">
        <v>0</v>
      </c>
      <c r="V682" s="127"/>
      <c r="W682" s="127"/>
    </row>
    <row r="683" spans="1:23" ht="15">
      <c r="A683" s="183">
        <v>33</v>
      </c>
      <c r="B683" s="61" t="s">
        <v>926</v>
      </c>
      <c r="C683" s="53" t="s">
        <v>927</v>
      </c>
      <c r="D683" s="189" t="s">
        <v>921</v>
      </c>
      <c r="E683" s="39" t="s">
        <v>816</v>
      </c>
      <c r="F683" s="39" t="s">
        <v>704</v>
      </c>
      <c r="G683" s="133">
        <v>12</v>
      </c>
      <c r="H683" s="133">
        <v>12</v>
      </c>
      <c r="I683" s="147">
        <v>160.2</v>
      </c>
      <c r="J683" s="133">
        <v>5</v>
      </c>
      <c r="K683" s="133">
        <v>0</v>
      </c>
      <c r="L683" s="133">
        <v>5</v>
      </c>
      <c r="M683" s="136">
        <v>160.2</v>
      </c>
      <c r="N683" s="136">
        <v>0</v>
      </c>
      <c r="O683" s="40">
        <v>160.2</v>
      </c>
      <c r="P683" s="42">
        <f>SUM(M683*34600)</f>
        <v>5542920</v>
      </c>
      <c r="Q683" s="42">
        <v>1870596.55</v>
      </c>
      <c r="R683" s="42">
        <v>3238783.96</v>
      </c>
      <c r="S683" s="42">
        <v>433539.49</v>
      </c>
      <c r="T683" s="43">
        <v>0</v>
      </c>
      <c r="V683" s="127"/>
      <c r="W683" s="127"/>
    </row>
    <row r="684" spans="1:19" ht="15">
      <c r="A684" s="190"/>
      <c r="B684" s="191"/>
      <c r="C684" s="190"/>
      <c r="D684" s="190"/>
      <c r="E684" s="190"/>
      <c r="F684" s="190"/>
      <c r="G684" s="192"/>
      <c r="H684" s="192"/>
      <c r="I684" s="193"/>
      <c r="J684" s="192"/>
      <c r="K684" s="192"/>
      <c r="L684" s="192"/>
      <c r="M684" s="193"/>
      <c r="N684" s="193"/>
      <c r="O684" s="193"/>
      <c r="P684" s="193"/>
      <c r="Q684" s="193"/>
      <c r="R684" s="193"/>
      <c r="S684" s="193" t="s">
        <v>928</v>
      </c>
    </row>
    <row r="688" ht="15" customHeight="1"/>
  </sheetData>
  <sheetProtection selectLockedCells="1" selectUnlockedCells="1"/>
  <mergeCells count="95">
    <mergeCell ref="M1:U1"/>
    <mergeCell ref="M2:U2"/>
    <mergeCell ref="M3:U3"/>
    <mergeCell ref="M4:U4"/>
    <mergeCell ref="M5:U5"/>
    <mergeCell ref="N6:T6"/>
    <mergeCell ref="N7:T7"/>
    <mergeCell ref="N8:T8"/>
    <mergeCell ref="P9:T9"/>
    <mergeCell ref="N10:T10"/>
    <mergeCell ref="A12:T12"/>
    <mergeCell ref="A13:A16"/>
    <mergeCell ref="B13:B16"/>
    <mergeCell ref="C13:D14"/>
    <mergeCell ref="E13:E16"/>
    <mergeCell ref="F13:F16"/>
    <mergeCell ref="G13:G15"/>
    <mergeCell ref="H13:H15"/>
    <mergeCell ref="I13:I15"/>
    <mergeCell ref="J13:L13"/>
    <mergeCell ref="M13:O13"/>
    <mergeCell ref="P13:T13"/>
    <mergeCell ref="J14:J15"/>
    <mergeCell ref="K14:L14"/>
    <mergeCell ref="M14:M15"/>
    <mergeCell ref="N14:O14"/>
    <mergeCell ref="P14:P15"/>
    <mergeCell ref="Q14:T14"/>
    <mergeCell ref="C15:C16"/>
    <mergeCell ref="D15:D16"/>
    <mergeCell ref="A18:B18"/>
    <mergeCell ref="A19:B19"/>
    <mergeCell ref="A20:B20"/>
    <mergeCell ref="A39:B39"/>
    <mergeCell ref="A52:B52"/>
    <mergeCell ref="A94:B94"/>
    <mergeCell ref="A96:B96"/>
    <mergeCell ref="A132:B132"/>
    <mergeCell ref="A157:B157"/>
    <mergeCell ref="A190:B190"/>
    <mergeCell ref="A202:B202"/>
    <mergeCell ref="A205:B205"/>
    <mergeCell ref="A213:B213"/>
    <mergeCell ref="A228:B228"/>
    <mergeCell ref="A240:B240"/>
    <mergeCell ref="A268:B268"/>
    <mergeCell ref="A273:B273"/>
    <mergeCell ref="A274:B274"/>
    <mergeCell ref="A290:B290"/>
    <mergeCell ref="A303:B303"/>
    <mergeCell ref="A326:B326"/>
    <mergeCell ref="A351:B351"/>
    <mergeCell ref="A371:B371"/>
    <mergeCell ref="A404:B404"/>
    <mergeCell ref="A419:B419"/>
    <mergeCell ref="A422:B422"/>
    <mergeCell ref="A432:B432"/>
    <mergeCell ref="A450:B450"/>
    <mergeCell ref="A463:B463"/>
    <mergeCell ref="A489:B489"/>
    <mergeCell ref="A490:B490"/>
    <mergeCell ref="A494:B494"/>
    <mergeCell ref="A501:B501"/>
    <mergeCell ref="A506:B506"/>
    <mergeCell ref="A514:B514"/>
    <mergeCell ref="A524:B524"/>
    <mergeCell ref="A545:B545"/>
    <mergeCell ref="A548:B548"/>
    <mergeCell ref="A550:B550"/>
    <mergeCell ref="A559:B559"/>
    <mergeCell ref="A567:B567"/>
    <mergeCell ref="A584:B584"/>
    <mergeCell ref="A585:B585"/>
    <mergeCell ref="A588:B588"/>
    <mergeCell ref="A591:B591"/>
    <mergeCell ref="A596:B596"/>
    <mergeCell ref="A602:B602"/>
    <mergeCell ref="A607:B607"/>
    <mergeCell ref="A614:B614"/>
    <mergeCell ref="A616:B616"/>
    <mergeCell ref="A618:B618"/>
    <mergeCell ref="A623:B623"/>
    <mergeCell ref="A629:B629"/>
    <mergeCell ref="A639:B639"/>
    <mergeCell ref="A640:B640"/>
    <mergeCell ref="A644:B644"/>
    <mergeCell ref="A646:B646"/>
    <mergeCell ref="A650:B650"/>
    <mergeCell ref="A655:B655"/>
    <mergeCell ref="A661:B661"/>
    <mergeCell ref="A664:B664"/>
    <mergeCell ref="A667:B667"/>
    <mergeCell ref="A672:B672"/>
    <mergeCell ref="A676:B676"/>
    <mergeCell ref="A678:B678"/>
  </mergeCells>
  <printOptions horizontalCentered="1"/>
  <pageMargins left="0.27569444444444446" right="0.15763888888888888" top="0.5118055555555555" bottom="0.47291666666666665" header="0.5118055555555555" footer="0.5118055555555555"/>
  <pageSetup horizontalDpi="300" verticalDpi="300" orientation="landscape" paperSize="9" scale="70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Уминова Ольга Ивановна</dc:creator>
  <cp:keywords/>
  <dc:description/>
  <cp:lastModifiedBy>Natasha Kuznetsova</cp:lastModifiedBy>
  <cp:lastPrinted>2013-12-03T07:32:23Z</cp:lastPrinted>
  <dcterms:created xsi:type="dcterms:W3CDTF">2013-04-14T08:33:53Z</dcterms:created>
  <dcterms:modified xsi:type="dcterms:W3CDTF">2014-01-24T06:53:05Z</dcterms:modified>
  <cp:category/>
  <cp:version/>
  <cp:contentType/>
  <cp:contentStatus/>
  <cp:revision>108</cp:revision>
</cp:coreProperties>
</file>