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6.xml" ContentType="application/vnd.openxmlformats-officedocument.spreadsheetml.worksheet+xml"/>
  <Override PartName="/xl/worksheets/sheet3.xml" ContentType="application/vnd.openxmlformats-officedocument.spreadsheetml.worksheet+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7.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1" firstSheet="0" showHorizontalScroll="true" showSheetTabs="true" showVerticalScroll="true" tabRatio="434" windowHeight="8192" windowWidth="16384" xWindow="0" yWindow="0"/>
  </bookViews>
  <sheets>
    <sheet name="ТАБЛИЦА 6" sheetId="1" state="visible" r:id="rId2"/>
    <sheet name="ТАБЛИЦА 7" sheetId="2" state="visible" r:id="rId3"/>
    <sheet name="Бюджет 2013" sheetId="3" state="visible" r:id="rId4"/>
    <sheet name="2013_сент сессия" sheetId="4" state="visible" r:id="rId5"/>
    <sheet name="2013_изм Аппарат" sheetId="5" state="visible" r:id="rId6"/>
    <sheet name="сессия_снятие на Комитет" sheetId="6" state="visible" r:id="rId7"/>
    <sheet name="Стипендии" sheetId="7" state="visible" r:id="rId8"/>
  </sheets>
  <definedNames>
    <definedName function="false" hidden="true" localSheetId="3" name="_xlnm._FilterDatabase" vbProcedure="false">'2013_сент сессия'!$A$10:$AC$55</definedName>
    <definedName function="false" hidden="true" localSheetId="2" name="_xlnm._FilterDatabase" vbProcedure="false">'Бюджет 2013'!$A$14:$M$826</definedName>
    <definedName function="false" hidden="false" localSheetId="0" name="_xlnm.Print_Area" vbProcedure="false">'ТАБЛИЦА 6'!$A$1:$R$124</definedName>
    <definedName function="false" hidden="true" localSheetId="0" name="_xlnm._FilterDatabase" vbProcedure="false">'ТАБЛИЦА 6'!$A$6:$AY$124</definedName>
    <definedName function="false" hidden="false" localSheetId="1" name="_xlnm.Print_Area" vbProcedure="false">'ТАБЛИЦА 7'!$A$1:$F$281</definedName>
    <definedName function="false" hidden="true" localSheetId="1" name="_xlnm._FilterDatabase" vbProcedure="false">'ТАБЛИЦА 7'!$A$14:$J$281</definedName>
    <definedName function="false" hidden="false" localSheetId="0" name="_xlnm.Print_Area" vbProcedure="false">'ТАБЛИЦА 6'!$A$1:$R$124</definedName>
    <definedName function="false" hidden="false" localSheetId="0" name="_xlnm.Print_Area_0" vbProcedure="false">'ТАБЛИЦА 6'!$A$1:$R$124</definedName>
    <definedName function="false" hidden="false" localSheetId="0" name="_xlnm.Print_Area_0_0" vbProcedure="false">'ТАБЛИЦА 6'!$A$1:$R$124</definedName>
    <definedName function="false" hidden="false" localSheetId="0" name="_xlnm.Print_Area_0_0_0" vbProcedure="false">'ТАБЛИЦА 6'!$A$1:$R$124</definedName>
    <definedName function="false" hidden="false" localSheetId="0" name="_xlnm.Print_Area_0_0_0_0" vbProcedure="false">'ТАБЛИЦА 6'!$A$1:$R$124</definedName>
    <definedName function="false" hidden="false" localSheetId="0" name="_xlnm.Print_Area_0_0_0_0_0" vbProcedure="false">'ТАБЛИЦА 6'!$A$1:$R$124</definedName>
    <definedName function="false" hidden="false" localSheetId="0" name="_xlnm.Print_Area_0_0_0_0_0_0" vbProcedure="false">'ТАБЛИЦА 6'!$A$1:$R$124</definedName>
    <definedName function="false" hidden="false" localSheetId="0" name="_xlnm.Print_Area_0_0_0_0_0_0_0" vbProcedure="false">'ТАБЛИЦА 6'!$A$1:$R$124</definedName>
    <definedName function="false" hidden="false" localSheetId="0" name="_xlnm.Print_Area_0_0_0_0_0_0_0_0" vbProcedure="false">'ТАБЛИЦА 6'!$A$1:$R$124</definedName>
    <definedName function="false" hidden="false" localSheetId="0" name="_xlnm.Print_Area_0_0_0_0_0_0_0_0_0" vbProcedure="false">'ТАБЛИЦА 6'!$A$1:$R$124</definedName>
    <definedName function="false" hidden="false" localSheetId="0" name="_xlnm._FilterDatabase" vbProcedure="false">'ТАБЛИЦА 6'!$A$6:$AY$124</definedName>
    <definedName function="false" hidden="false" localSheetId="0" name="_xlnm._FilterDatabase_0" vbProcedure="false">'ТАБЛИЦА 6'!$A$6:$AY$124</definedName>
    <definedName function="false" hidden="false" localSheetId="0" name="_xlnm._FilterDatabase_0_0" vbProcedure="false">'ТАБЛИЦА 6'!$A$6:$AY$124</definedName>
    <definedName function="false" hidden="false" localSheetId="0" name="_xlnm._FilterDatabase_0_0_0" vbProcedure="false">'ТАБЛИЦА 6'!$A$6:$AY$124</definedName>
    <definedName function="false" hidden="false" localSheetId="0" name="_xlnm._FilterDatabase_0_0_0_0" vbProcedure="false">'ТАБЛИЦА 6'!$A$6:$AY$124</definedName>
    <definedName function="false" hidden="false" localSheetId="0" name="_xlnm._FilterDatabase_0_0_0_0_0" vbProcedure="false">'ТАБЛИЦА 6'!$A$6:$AY$124</definedName>
    <definedName function="false" hidden="false" localSheetId="0" name="_xlnm._FilterDatabase_0_0_0_0_0_0" vbProcedure="false">'ТАБЛИЦА 6'!$A$6:$AY$124</definedName>
    <definedName function="false" hidden="false" localSheetId="0" name="_xlnm._FilterDatabase_0_0_0_0_0_0_0" vbProcedure="false">'ТАБЛИЦА 6'!$A$6:$AY$124</definedName>
    <definedName function="false" hidden="false" localSheetId="0" name="_xlnm._FilterDatabase_0_0_0_0_0_0_0_0" vbProcedure="false">'ТАБЛИЦА 6'!$A$6:$AY$124</definedName>
    <definedName function="false" hidden="false" localSheetId="0" name="_xlnm._FilterDatabase_0_0_0_0_0_0_0_0_0" vbProcedure="false">'ТАБЛИЦА 6'!$A$6:$AY$124</definedName>
    <definedName function="false" hidden="false" localSheetId="1" name="_xlnm.Print_Area" vbProcedure="false">'ТАБЛИЦА 7'!$A$1:$F$281</definedName>
    <definedName function="false" hidden="false" localSheetId="1" name="_xlnm.Print_Area_0" vbProcedure="false">'ТАБЛИЦА 7'!$A$1:$F$281</definedName>
    <definedName function="false" hidden="false" localSheetId="1" name="_xlnm.Print_Area_0_0" vbProcedure="false">'ТАБЛИЦА 7'!$A$1:$F$281</definedName>
    <definedName function="false" hidden="false" localSheetId="1" name="_xlnm.Print_Area_0_0_0" vbProcedure="false">'ТАБЛИЦА 7'!$A$1:$F$281</definedName>
    <definedName function="false" hidden="false" localSheetId="1" name="_xlnm.Print_Area_0_0_0_0" vbProcedure="false">'ТАБЛИЦА 7'!$A$1:$F$281</definedName>
    <definedName function="false" hidden="false" localSheetId="1" name="_xlnm.Print_Area_0_0_0_0_0" vbProcedure="false">'ТАБЛИЦА 7'!$A$1:$F$281</definedName>
    <definedName function="false" hidden="false" localSheetId="1" name="_xlnm.Print_Area_0_0_0_0_0_0" vbProcedure="false">'ТАБЛИЦА 7'!$A$1:$F$281</definedName>
    <definedName function="false" hidden="false" localSheetId="1" name="_xlnm.Print_Area_0_0_0_0_0_0_0" vbProcedure="false">'ТАБЛИЦА 7'!$A$1:$F$281</definedName>
    <definedName function="false" hidden="false" localSheetId="1" name="_xlnm.Print_Area_0_0_0_0_0_0_0_0" vbProcedure="false">'ТАБЛИЦА 7'!$A$1:$F$281</definedName>
    <definedName function="false" hidden="false" localSheetId="1" name="_xlnm.Print_Area_0_0_0_0_0_0_0_0_0" vbProcedure="false">'ТАБЛИЦА 7'!$A$1:$F$281</definedName>
    <definedName function="false" hidden="false" localSheetId="1" name="_xlnm._FilterDatabase" vbProcedure="false">'ТАБЛИЦА 7'!$A$14:$J$282</definedName>
    <definedName function="false" hidden="false" localSheetId="1" name="_xlnm._FilterDatabase_0" vbProcedure="false">'ТАБЛИЦА 7'!$A$14:$J$281</definedName>
    <definedName function="false" hidden="false" localSheetId="1" name="_xlnm._FilterDatabase_0_0" vbProcedure="false">'ТАБЛИЦА 7'!$A$14:$J$282</definedName>
    <definedName function="false" hidden="false" localSheetId="1" name="_xlnm._FilterDatabase_0_0_0" vbProcedure="false">'ТАБЛИЦА 7'!$A$14:$J$281</definedName>
    <definedName function="false" hidden="false" localSheetId="1" name="_xlnm._FilterDatabase_0_0_0_0" vbProcedure="false">'ТАБЛИЦА 7'!$A$14:$J$282</definedName>
    <definedName function="false" hidden="false" localSheetId="1" name="_xlnm._FilterDatabase_0_0_0_0_0" vbProcedure="false">'ТАБЛИЦА 7'!$A$14:$J$281</definedName>
    <definedName function="false" hidden="false" localSheetId="1" name="_xlnm._FilterDatabase_0_0_0_0_0_0" vbProcedure="false">'ТАБЛИЦА 7'!$A$14:$J$282</definedName>
    <definedName function="false" hidden="false" localSheetId="1" name="_xlnm._FilterDatabase_0_0_0_0_0_0_0" vbProcedure="false">'ТАБЛИЦА 7'!$A$14:$J$281</definedName>
    <definedName function="false" hidden="false" localSheetId="1" name="_xlnm._FilterDatabase_0_0_0_0_0_0_0_0" vbProcedure="false">'ТАБЛИЦА 7'!$A$14:$J$282</definedName>
    <definedName function="false" hidden="false" localSheetId="1" name="_xlnm._FilterDatabase_0_0_0_0_0_0_0_0_0" vbProcedure="false">'ТАБЛИЦА 7'!$A$14:$J$282</definedName>
    <definedName function="false" hidden="false" localSheetId="2" name="APPT" vbProcedure="false">'Бюджет 2013'!$A$19</definedName>
    <definedName function="false" hidden="false" localSheetId="2" name="FIO" vbProcedure="false">'Бюджет 2013'!$F$19</definedName>
    <definedName function="false" hidden="false" localSheetId="2" name="SIGN" vbProcedure="false">'Бюджет 2013'!$A$19:$H$20</definedName>
    <definedName function="false" hidden="false" localSheetId="2" name="_xlnm._FilterDatabase" vbProcedure="false">'Бюджет 2013'!$A$14:$M$826</definedName>
    <definedName function="false" hidden="false" localSheetId="2" name="_xlnm._FilterDatabase_0" vbProcedure="false">'Бюджет 2013'!$A$14:$M$826</definedName>
    <definedName function="false" hidden="false" localSheetId="2" name="_xlnm._FilterDatabase_0_0" vbProcedure="false">'Бюджет 2013'!$A$14:$M$826</definedName>
    <definedName function="false" hidden="false" localSheetId="2" name="_xlnm._FilterDatabase_0_0_0" vbProcedure="false">'Бюджет 2013'!$A$14:$M$826</definedName>
    <definedName function="false" hidden="false" localSheetId="2" name="_xlnm._FilterDatabase_0_0_0_0" vbProcedure="false">'Бюджет 2013'!$A$14:$M$826</definedName>
    <definedName function="false" hidden="false" localSheetId="2" name="_xlnm._FilterDatabase_0_0_0_0_0" vbProcedure="false">'Бюджет 2013'!$A$14:$M$826</definedName>
    <definedName function="false" hidden="false" localSheetId="2" name="_xlnm._FilterDatabase_0_0_0_0_0_0" vbProcedure="false">'Бюджет 2013'!$A$14:$M$826</definedName>
    <definedName function="false" hidden="false" localSheetId="2" name="_xlnm._FilterDatabase_0_0_0_0_0_0_0" vbProcedure="false">'Бюджет 2013'!$A$14:$M$826</definedName>
    <definedName function="false" hidden="false" localSheetId="2" name="_xlnm._FilterDatabase_0_0_0_0_0_0_0_0" vbProcedure="false">'Бюджет 2013'!$A$14:$M$826</definedName>
    <definedName function="false" hidden="false" localSheetId="2" name="_xlnm._FilterDatabase_0_0_0_0_0_0_0_0_0" vbProcedure="false">'Бюджет 2013'!$A$14:$M$826</definedName>
    <definedName function="false" hidden="false" localSheetId="3" name="APPT" vbProcedure="false">'2013_сент сессия'!$A$18</definedName>
    <definedName function="false" hidden="false" localSheetId="3" name="FIO" vbProcedure="false">'2013_сент сессия'!$F$18</definedName>
    <definedName function="false" hidden="false" localSheetId="3" name="SIGN" vbProcedure="false">'2013_сент сессия'!$A$18:$F$19</definedName>
    <definedName function="false" hidden="false" localSheetId="3" name="_xlnm._FilterDatabase" vbProcedure="false">'2013_сент сессия'!$A$10:$AC$55</definedName>
    <definedName function="false" hidden="false" localSheetId="3" name="_xlnm._FilterDatabase_0" vbProcedure="false">'2013_сент сессия'!$A$10:$AC$55</definedName>
    <definedName function="false" hidden="false" localSheetId="3" name="_xlnm._FilterDatabase_0_0" vbProcedure="false">'2013_сент сессия'!$A$10:$AC$55</definedName>
    <definedName function="false" hidden="false" localSheetId="3" name="_xlnm._FilterDatabase_0_0_0" vbProcedure="false">'2013_сент сессия'!$A$10:$AC$55</definedName>
    <definedName function="false" hidden="false" localSheetId="3" name="_xlnm._FilterDatabase_0_0_0_0" vbProcedure="false">'2013_сент сессия'!$A$10:$AC$55</definedName>
    <definedName function="false" hidden="false" localSheetId="3" name="_xlnm._FilterDatabase_0_0_0_0_0" vbProcedure="false">'2013_сент сессия'!$A$10:$AC$55</definedName>
    <definedName function="false" hidden="false" localSheetId="3" name="_xlnm._FilterDatabase_0_0_0_0_0_0" vbProcedure="false">'2013_сент сессия'!$A$10:$AC$55</definedName>
    <definedName function="false" hidden="false" localSheetId="3" name="_xlnm._FilterDatabase_0_0_0_0_0_0_0" vbProcedure="false">'2013_сент сессия'!$A$10:$AC$55</definedName>
    <definedName function="false" hidden="false" localSheetId="3" name="_xlnm._FilterDatabase_0_0_0_0_0_0_0_0" vbProcedure="false">'2013_сент сессия'!$A$10:$AC$55</definedName>
    <definedName function="false" hidden="false" localSheetId="3" name="_xlnm._FilterDatabase_0_0_0_0_0_0_0_0_0" vbProcedure="false">'2013_сент сессия'!$A$10:$AC$55</definedName>
    <definedName function="false" hidden="false" localSheetId="4" name="APPT" vbProcedure="false">'2013_изм Аппарат'!$A$18</definedName>
    <definedName function="false" hidden="false" localSheetId="4" name="FIO" vbProcedure="false">'2013_изм Аппарат'!$F$18</definedName>
    <definedName function="false" hidden="false" localSheetId="4" name="SIGN" vbProcedure="false">'2013_изм Аппарат'!$A$18:$F$19</definedName>
  </definedNames>
  <calcPr iterateCount="100" refMode="A1" iterate="false" iterateDelta="0.0001"/>
</workbook>
</file>

<file path=xl/sharedStrings.xml><?xml version="1.0" encoding="utf-8"?>
<sst xmlns="http://schemas.openxmlformats.org/spreadsheetml/2006/main" count="9999" uniqueCount="843">
  <si>
    <t>6 таблица</t>
  </si>
  <si>
    <t>Коми Республикаса республиканскöй сьöмкуд тшöт весьтö Канму уджтас олöмö пöртöм сьöмöн могмöдöм (федеральнöй сьöмкудйысь сьöм артыштöмöн)</t>
  </si>
  <si>
    <t>Статус</t>
  </si>
  <si>
    <t>Канму уджтаслӧн, канму уджтасса уджтасувлӧн, дыркадся республиканскӧй торъя мога уджтаслӧн (дыркадся республиканскӧй торъя мога уджтасса уджтасувлӧн), ведомствоса торъя мога уджтаслӧн, медшӧр мероприятиелӧн ним</t>
  </si>
  <si>
    <t>Кывкутысь збыльмӧдысь, мӧд збыльмӧдысьяс, заказчик - 
координатор</t>
  </si>
  <si>
    <t>Код бюджетной классификации</t>
  </si>
  <si>
    <t>Рӧскод (сюрс шайт), во</t>
  </si>
  <si>
    <t>изменение № 4</t>
  </si>
  <si>
    <t>ГРБС</t>
  </si>
  <si>
    <t>КФСР</t>
  </si>
  <si>
    <t>КЦСР</t>
  </si>
  <si>
    <t>КВР</t>
  </si>
  <si>
    <t>2013 год (очередной год) старое</t>
  </si>
  <si>
    <t>2013 год (очередной год) 
под первонач. бюджет МЗ РК</t>
  </si>
  <si>
    <t>2013 во (ӧчереднӧй во)</t>
  </si>
  <si>
    <t>отклонения</t>
  </si>
  <si>
    <t>в т.ч. отклонения по коду 260</t>
  </si>
  <si>
    <t>2014 год (первый год планового периода) старое</t>
  </si>
  <si>
    <t>2014 во (планӧвӧй кадколастлӧн медводдза во)</t>
  </si>
  <si>
    <t>2015 год (второй год планового периода) старое</t>
  </si>
  <si>
    <t>2015 во (планӧвӧй кадколастлӧн мӧд во)</t>
  </si>
  <si>
    <t>ИТОГО старое</t>
  </si>
  <si>
    <t>СТАВЫС</t>
  </si>
  <si>
    <t>проверка</t>
  </si>
  <si>
    <t>утвержденная
ГП</t>
  </si>
  <si>
    <t>отклонение</t>
  </si>
  <si>
    <t>обоснование</t>
  </si>
  <si>
    <t>Коми Республикаса канму уджтас</t>
  </si>
  <si>
    <t>Йöзлысь дзоньвидзалун видзöм сöвмöдöм</t>
  </si>
  <si>
    <t>Ставыс</t>
  </si>
  <si>
    <t>Х</t>
  </si>
  <si>
    <t>Коми Республикаса йöзлысь дзоньвидзалун видзан министерство</t>
  </si>
  <si>
    <t>Коми Республикаса архитектура, стрöитчöм да коммунальнöй овмöс министерство</t>
  </si>
  <si>
    <t>Коми Республикаса информатизация да связь комитет</t>
  </si>
  <si>
    <t>1 уджтасув</t>
  </si>
  <si>
    <t>Коми Республика мутасын гражданалы дон босьттöг медицина отсöг сетöм вылö канмусянь гарантияясöн могмöдöм</t>
  </si>
  <si>
    <t>1.1 мог.</t>
  </si>
  <si>
    <t>Гарантируйтöм ыджда да качествоа гражданалы дон босьттöг медицина отсöг босьтӧм вылӧ оланподув инöд збыльмöдан öтувъя механизм лöсьöдöм</t>
  </si>
  <si>
    <t>Медшӧр мероприятиеяс</t>
  </si>
  <si>
    <t>Коми Республика мутасын гражданалы дон босьттöг медицина отсöг сетöм вылö канму гарантияяслöн мутасса уджтас серти гражданалы медицина отсöг сетöм котыртӧм</t>
  </si>
  <si>
    <t>Кывкутысь збыльмӧдысь: Коми Республикаса йöзлысь дзоньвидзалун видзан министерство</t>
  </si>
  <si>
    <t>0901,
0902,
0903,
0909</t>
  </si>
  <si>
    <t>0960200,
4709900,
4719900,
4769900,
4859700,
5051702,
7710100</t>
  </si>
  <si>
    <t>242, 244, 
560,
580,
611, 612, 
621</t>
  </si>
  <si>
    <t>6 081918,4</t>
  </si>
  <si>
    <t>010101</t>
  </si>
  <si>
    <t>увеличение расходов в части повышения оплаты труда работников учреждений, увеличение расходов на фин. обеспечение оказания скорой мед. помощи и расходов, включаемых в структуру тарифа, передаваемых в бюджет территориального фонда обязательного медицинского страхования Республики Коми в виде межбюджетных трансфертов в размере 100 000,0 тыс.руб., снятие ассигнований на ЦИТ в размере 15 328,9 тыс.руб.</t>
  </si>
  <si>
    <t>Мӧд збыльмӧдысь: Коми Республикаса информатизация да связь комитет</t>
  </si>
  <si>
    <t>0909</t>
  </si>
  <si>
    <t>Выделены средства для реализации мероприятий по внедрению современных информационных систем  Комитетом информатизации и связи Республики Коми</t>
  </si>
  <si>
    <t>Йӧзлы медицина отсӧг сетӧм котыртӧм бурмӧдӧм (амбулаторнӧй, стационарнӧй медицина отсӧг, став сикас лунся стационарын медицина отсӧг, регыдъя медицина отсӧг)</t>
  </si>
  <si>
    <t>010102</t>
  </si>
  <si>
    <t>1.2. мог.</t>
  </si>
  <si>
    <t>Карса да сиктса йӧзлы медводдза медико-санитарнӧй отсӧг сетӧм кузя котыртан механизмъяс бурмӧдӧм</t>
  </si>
  <si>
    <t>Участкöвöй служба,  öтувъя практикаа врачлысь, домӧвöй овмöсъяслысь институт сöвмöдöм</t>
  </si>
  <si>
    <t>0902</t>
  </si>
  <si>
    <t>4719900,
4789900</t>
  </si>
  <si>
    <t>010103</t>
  </si>
  <si>
    <t>увеличение расходов в части повышения оплаты труда работников учреждений</t>
  </si>
  <si>
    <t>Медицина отсӧг сетан тшупӧд артыштӧмӧн сиктъясын да каръясын олысь пациентъяслысь, кодъяслы колӧ сетны медицина отсӧг, ветлан-мунан маршрутъяс лӧсьӧдӧм</t>
  </si>
  <si>
    <t>010104</t>
  </si>
  <si>
    <t>Сестринскӧй дӧзьӧр койкаяслысь удж могмӧдӧм</t>
  </si>
  <si>
    <t>0901</t>
  </si>
  <si>
    <t>4709900, 4769900</t>
  </si>
  <si>
    <t>010105</t>
  </si>
  <si>
    <t>1.3 мог.</t>
  </si>
  <si>
    <t>Йӧзлысь дзоньвидзалун видзан учреждениеяслӧн коставлытӧм уджлы условиеяс лӧсьӧдӧм</t>
  </si>
  <si>
    <t>854</t>
  </si>
  <si>
    <t>Медицина отсöг сетысь, сы лыдын донор вир да сылысь компонентъяс заптысь, переработайтысь, видзысь да юклысь, йöзлысь дзоньвидзалун видзан учреждениеяслысь удж могмöдан учреждениеяслысь (юкöдъяслысь, учреждениеса службаяслысь) удж бурмöдöм</t>
  </si>
  <si>
    <t>0901,
0906,
0909</t>
  </si>
  <si>
    <t>4699900,
4709900,
4729900</t>
  </si>
  <si>
    <t>611,
612</t>
  </si>
  <si>
    <t>010106</t>
  </si>
  <si>
    <t>увеличение расходов в части повышения оплаты труда работников учреждений, сокращение расходов в связи с передачей полномочий отдела сетевых технологий и защиты информации ГБУЗ РК "РМИАЦ" Комитету информатизации и связи РК в размере 237,8 тыс.руб., софинансирование расходов, связанных с реализацией мероприятий по развитию службы крови на сумму 10 000,0 тыс.руб.</t>
  </si>
  <si>
    <t>Дӧзьӧр органъяслысь тшӧктӧмторъяс ас кадӧ бырӧдӧм бӧрся да сьӧмӧн бура вӧдитчӧм бӧрся мониторинг нуӧдӧм, дӧзьӧр органъяслысь тшӧктӧмъяссӧ бырӧдӧм бӧрся видзӧдӧм</t>
  </si>
  <si>
    <t>0901,
0902,
0904,
0905,
0906,
0909</t>
  </si>
  <si>
    <t>0960100,
4699900,
4709900,
4719900,
4729900,
4739900,
4749900,
4769900,
4779900,
4856300,
4869900</t>
  </si>
  <si>
    <t>244,
612,
622</t>
  </si>
  <si>
    <t>010107</t>
  </si>
  <si>
    <t>Йӧзлысь дзоньвидзалун видзан объектъяс стрӧитӧм да выльмӧдӧм</t>
  </si>
  <si>
    <t>Кывкутысь збыльмӧдысь: Коми Республикаса йöзлысь дзоньвидзалун видзан министерство                                                                           Мӧд збыльмӧдысь:  Коми Республикаса архитектура, стрöитчöм да коммунальнöй овмöс министерство</t>
  </si>
  <si>
    <t>0901,
0902,
0905</t>
  </si>
  <si>
    <t>1020101</t>
  </si>
  <si>
    <t>010108</t>
  </si>
  <si>
    <t>Уменьшено финансирование мероприятий по капитальному ремонту объяктов здравоохранения "Реконструкция республиканской инфекционной больницы в г. Сыктывкаре (1-й этап)", "Кислородопровод к республиканским объектам здравоохранения  в г. Сыктывкаре (ГУ РК "Кардиологический диспансер" и ГБУЗ РК "Республиканская инфекционная больница")", "Строительство лечебного корпуса на 80 коек в с.Усть-Цильма"</t>
  </si>
  <si>
    <t>Йӧзлысь дзоньвидзалун видзан юкӧнын инвестиция сьӧм  кыскӧмӧн проектъяс збыльмӧдӧм кузя Коми Республикаса олӧмӧ пӧртысь власьт органъяслысь ведомствокостса ӧтувъя удж бурмӧдӧм</t>
  </si>
  <si>
    <t>010109</t>
  </si>
  <si>
    <t>Медицина отсӧг сетан пӧрадокъяс да стандартъяс збыльмӧдӧм вылӧ колана оборудованиеын коланлун бӧрся да йӧзлысь дзоньвидзалун видзан учреждениеяслы сійӧс ньӧбигӧн ӧчередь урчитӧм бӧрся мониторинг, оборудование ньӧбӧм котыртӧм да сійӧс ньӧбӧм бӧрся видзӧдӧм</t>
  </si>
  <si>
    <t>0901,
0902,
0905,
0909</t>
  </si>
  <si>
    <t>0960100,
4699900,
4709900,
4719900,
4739900, 4759900, 
4769900,
4857700</t>
  </si>
  <si>
    <t>010110</t>
  </si>
  <si>
    <t>-2 189,04 на университет (688 969,7)
БЫЛО 711 969,7</t>
  </si>
  <si>
    <t>перераспределение средств на увеличение расходов на фин. обеспечение оказания скорой мед. помощи и расходов, включаемых в структуру тарифа, передаваемых в бюджет территориального фонда обязательного медицинского страхования Республики Коми в виде межбюджетных трансфертов в размере 100 000,0 тыс.руб.</t>
  </si>
  <si>
    <t>Оборудованиеӧн торъя мога да бура вӧдитчӧм бӧрся мониторинг бурмӧдӧм, оборудование гарантия дырйи да гарантийнӧй кад кольӧм бӧрын уджӧдӧм бӧрся видзӧдӧм</t>
  </si>
  <si>
    <t>010111</t>
  </si>
  <si>
    <t>1.4 мог.</t>
  </si>
  <si>
    <t>Йӧзлысь дзоньвидзалун видзан учреждениеяслысь сеть да йӧзлысь дзоньвидзалун учреждениеяслысь койка фонд тэчасног лӧсьыдджыкӧн вӧчӧм</t>
  </si>
  <si>
    <t>Медшӧр мероприятие</t>
  </si>
  <si>
    <t>Дінмуса олысьяслӧн коланлун серти, налысь лыд да овмӧдчӧм артыштӧмӧн, медицина учреждениеяслысь сеть сӧвмӧдӧм</t>
  </si>
  <si>
    <t>010112</t>
  </si>
  <si>
    <t>Медся ыджыд пай олысьяслӧн кулӧмын да висьӧмын пуктысь нозологияяс дырйи позяна стационарнӧй медицина отсӧг йӧзлы могмӧдӧм могысь койка фонд выльног лӧсьӧдӧм</t>
  </si>
  <si>
    <t>010113</t>
  </si>
  <si>
    <t>1.5 мог.</t>
  </si>
  <si>
    <t>Торъя категория гражданалысь, кодъяслӧн эм инӧд лекарствоӧн могмӧдӧмын кокньӧд вылӧ, могмӧдӧмсӧ бурмӧдӧм</t>
  </si>
  <si>
    <t>Кокньӧд босьтысь категория гражданаӧс лекарствоӧн могмӧдӧм бӧрся мониторинг нуӧдӧм бурмӧдӧм могысь уджтас прӧдукт лӧсьӧдӧм да пыртӧм</t>
  </si>
  <si>
    <t>010114</t>
  </si>
  <si>
    <t>Коми Республикаса аптека везйын лекарствояс юклöм да выльысь юклöм кузя уполномочитӧм фарморганизациякöд öтувъя логистика удж бурмöдöм</t>
  </si>
  <si>
    <t>010115</t>
  </si>
  <si>
    <t>Кокньӧд да дон босьттӧг лекарственнӧй отсӧг сетан тӧлка модельяс пыртӧм</t>
  </si>
  <si>
    <t>010116</t>
  </si>
  <si>
    <t>«Медицина промышленносьт сӧвмӧдӧмлы да олысьяслысь да йӧзлысь дзоньвидзалун видзан учреждениеяслысь лекарственнӧй средствоясӧн да медициналы лöсялана изделиеясöн могмӧдӧм бурмӧдӧмлы канмусянь отсӧг йылысь» Россия Федерацияса Веськӧдлан котырлӧн 1994 во сора тӧлысь 30 лунся 890 №-а шуӧм серти Коми Республикаса олысьяслы лекарствоӧн могмӧдан кокньӧд вылӧ рӧскод сьӧмӧн могмӧдӧм</t>
  </si>
  <si>
    <t>010117</t>
  </si>
  <si>
    <t>«Канмусянь социальнӧй отсӧг сетӧм йылысь» 1999 во сора тӧлысь 17 лунся 178-ФЗ №-а Федеральнӧй оланпас серти лекарственнöй средствоясöн, медициналы лöсялана изделиеясöн, а сідзжö вермытöм челядьлы специализируйтöм бурдöдан сёянöн могмöдöм кузя торъя категория гражданалы канмусянь социальнöй отсöг сетöм</t>
  </si>
  <si>
    <t>5050302,
5202000</t>
  </si>
  <si>
    <t>010118</t>
  </si>
  <si>
    <t>БЫЛО 362 275,3</t>
  </si>
  <si>
    <t>Лекарственнӧй средствояс примитӧм, видзӧм да вайӧм кузя мероприятиеяс нуӧдӧм</t>
  </si>
  <si>
    <t>4859700</t>
  </si>
  <si>
    <t>010119</t>
  </si>
  <si>
    <t>Гражданаöс лекарствоа препаратъясöн могмöдöм кузя котыртан  мероприятиеяс вöчöм</t>
  </si>
  <si>
    <t>4851400</t>
  </si>
  <si>
    <t>010120</t>
  </si>
  <si>
    <t>БЫЛО 9 510,2</t>
  </si>
  <si>
    <t>2 уджтасув</t>
  </si>
  <si>
    <t>Торъя медицина отсöг сöвмöдöм</t>
  </si>
  <si>
    <t>2.1 мог.</t>
  </si>
  <si>
    <t>Торъя медицина отсöгöн веськöдлöмлысь окталун кыпöдöм</t>
  </si>
  <si>
    <t>Торъя медицина отсöглöн уна сикас профиль серти юралысь специалистъяслысь уджмогъяс паськöдöм да кывкутöм кыпöдöм</t>
  </si>
  <si>
    <t>010201</t>
  </si>
  <si>
    <t>Вылыс технологияа медицина отсӧг сетӧм котыртӧм</t>
  </si>
  <si>
    <t>4700202,
4700201</t>
  </si>
  <si>
    <t>010202</t>
  </si>
  <si>
    <t>Хроническӧй висьӧмъясӧн висьысьяслысь, сы лыдын высокотехнологичнӧй торъя медицина отсӧгын нуждайтчысьяслысь, регистръяс нуӧдӧм бурмöдöм</t>
  </si>
  <si>
    <t>010203</t>
  </si>
  <si>
    <t>2.2 мог.</t>
  </si>
  <si>
    <t>Пöрадокъяс да стандартъяс вылö подуласьöмöн торъя медицина отсöг сетiгöн бурдöдан да диагностика удж бурмöдöм</t>
  </si>
  <si>
    <t>Социальнöй боксянь тöдчана висьöмъяс дырйи медицина отсöг сетöм: туберкулёз, психическöй да наркология торксьöмъяс, ВИЧ-инфекцияяс, онкология висьöмъяс, вир висьöмъяс да мукöд висьöм</t>
  </si>
  <si>
    <t>4699900,
4709900,
4719900,
4810400,
4850400,
4851600,
4859700,
9980000</t>
  </si>
  <si>
    <t>611,
612,
622</t>
  </si>
  <si>
    <t>010204</t>
  </si>
  <si>
    <t>БЫЛО 1 077 873,4</t>
  </si>
  <si>
    <t>Россия Федерацияса йӧзлысь дзоньвидзалун видзан да отсӧг сетан министерствоӧн вынсьӧдӧм Медицина отсӧг сетан пӧрадокъяс да стандартъяс вочасӧн пыртӧм</t>
  </si>
  <si>
    <t>010205</t>
  </si>
  <si>
    <t>Торъя, сы лыдын вылыс технологияа, медицина отсӧгын нуждайтчысь висьысьясӧс бӧръян да ваян-нуан система бурмӧдӧм</t>
  </si>
  <si>
    <t>010206</t>
  </si>
  <si>
    <t>Коми Республикаса йӧзлысь дзоньвидзалун видзан учреждениеяс подув вылын  санаторнӧй да дзоньвидзалун бурмӧдан отсӧг сетӧм котыртӧм</t>
  </si>
  <si>
    <t>0905</t>
  </si>
  <si>
    <t>010207</t>
  </si>
  <si>
    <t>2.3 мог.</t>
  </si>
  <si>
    <t>Коми Республикаса виччысьтӧм неминучаяс дырся медицина службалысь удж бурмӧдӧм да мирнӧй да война кадся виччысьны позьтӧм лоӧмторъяс дырйи медицина отсӧг сетӧм котыртӧм</t>
  </si>
  <si>
    <t>Коми Республикаса виччысьтӧм неминучаяс дырся медицина службаӧн, Коми Республикаса гражданскӧй оборона службаӧн веськӧдлан органъяс водзӧ лӧсьыдджыкӧн вӧчӧм, мирнӧй да война кадся виччысьны позьтӧм лоӧмторъяс дырйи медицина отсӧг сетӧм вылӧ веськӧдӧм медицина службаса котыръяс да средствояс бурмӧдӧм да найӧс могмӧдӧм</t>
  </si>
  <si>
    <t>010208</t>
  </si>
  <si>
    <t>Регыдъя да регыдъя торъя медицина отсöг сетöм могысь авиация средствоясöн вöдитчöм бурмöдöм</t>
  </si>
  <si>
    <t>010209</t>
  </si>
  <si>
    <t>Мирнӧй да война кадся виччысьны позьтӧм лоӧмторъяс дырйи йӧзлысь дзоньвидзалун видзан учреждениеяслы коставлытӧм уджалӧм вылӧ условиеяс лӧсьӧдӧм</t>
  </si>
  <si>
    <t>111,
112,
244</t>
  </si>
  <si>
    <t>010210</t>
  </si>
  <si>
    <t>«Виччысьтӧм неминучаяс дырся медицина школа»    уджтас кузя велӧдан система сӧвмӧдӧм да котыртӧм</t>
  </si>
  <si>
    <t>010211</t>
  </si>
  <si>
    <t>Коми Республикаын туй вылын безопасносьт ёнмöдöм кузя мероприятиеяс котыртöм</t>
  </si>
  <si>
    <t>010212</t>
  </si>
  <si>
    <t>2.4 мог.</t>
  </si>
  <si>
    <t>Йöзлысь дзоньвидзалун видзан учреждениеяслöн инновация да наука уджлы отсалöм</t>
  </si>
  <si>
    <t>Коми Республикаса йöзлысь дзоньвидзалун видзан учреждениеяс уджö öнiя технологияа диагностика да бурдöдчöм пыртöм</t>
  </si>
  <si>
    <t>010213</t>
  </si>
  <si>
    <t>Коми Республика сайын торъя медицина отсöг, сы лыдын вылыс технологияа, сетöм котыртӧм</t>
  </si>
  <si>
    <t>010214</t>
  </si>
  <si>
    <t>Йöзлысь дзоньвидзалун видзан учреждениеяслысь наука боксянь удж сöвмöдöм да йöзлысь дзоньвидзалун видзöмö сылысь бöртасъяс пыртöм</t>
  </si>
  <si>
    <t>010215</t>
  </si>
  <si>
    <t>3 уджтасув</t>
  </si>
  <si>
    <t>Мамлы да челядьлы медицина отсöг сöвмöдöм</t>
  </si>
  <si>
    <t>3.1 мог.</t>
  </si>
  <si>
    <t>Медицина отсöг бурмöдöм, мый видзö аньлысь дзоньвидзалун да мамлун</t>
  </si>
  <si>
    <t>Кага чужтыны отсалан службаын медицина отсöг котыртöм бурмöдöм, сы лыдын аньлысь дзоньвидзалун видзöмын, а сiдзжö   кага сöвмöмлысь пренатальнöй (кага чужтöдз) диагностика сöвмöдöм</t>
  </si>
  <si>
    <t>0901,
0902</t>
  </si>
  <si>
    <t>4709900, 4719900, 
4769900,
4852000</t>
  </si>
  <si>
    <t>010301</t>
  </si>
  <si>
    <t>Вынсьöдöм Медицина отсöг сетан пöрадокъяс да стандартъяс  акушерско-гинекологическöй да педиатрическöй  уджö вочасöн пыртöм</t>
  </si>
  <si>
    <t>010302</t>
  </si>
  <si>
    <t>Пикӧ воӧм нӧбасьысьяслы медицина отсӧг котыртӧмсӧ  бурмӧдӧм</t>
  </si>
  <si>
    <t>4769900</t>
  </si>
  <si>
    <t>010303</t>
  </si>
  <si>
    <t>3.2 мог.</t>
  </si>
  <si>
    <t>Челядьлы медицина отсöг бурмöдöм</t>
  </si>
  <si>
    <t>Медшӧр мероприятия</t>
  </si>
  <si>
    <t>Челядьлы, сы лыдын ичöт да ёна ичöт сьöктаа пузчужöмаяслы медицина отсöг котыртöм бурмöдöм</t>
  </si>
  <si>
    <t>4709900,
4719900,
4739900,
4769900,
4850500,
4869900</t>
  </si>
  <si>
    <t>244,
611,
612</t>
  </si>
  <si>
    <t>010304</t>
  </si>
  <si>
    <t>БЫЛО 47 444,6</t>
  </si>
  <si>
    <t>Томуловлы медицина отсӧг сетӧм бурмӧдӧм, сы лыдын репродуктивнӧй дзоньвидзалун торксьӧмъяс водз казялан да бурдӧдан юкӧнын</t>
  </si>
  <si>
    <t>4709900,
4769900</t>
  </si>
  <si>
    <t>010305</t>
  </si>
  <si>
    <t>Бурдöдны водз заводитöм, бурдöдöм да реабилитируйтӧм, торйöн нин ичöт арлыда челядьлысь, технологияяс бурмöдöм</t>
  </si>
  <si>
    <t>010306</t>
  </si>
  <si>
    <t>Кага керкаяслысь удж бурмöдöм</t>
  </si>
  <si>
    <t>4869900</t>
  </si>
  <si>
    <t>010307</t>
  </si>
  <si>
    <t>Пикö воöм челядьлы медицина отсöг сетöм бурмöдöм</t>
  </si>
  <si>
    <t>010308</t>
  </si>
  <si>
    <t>Общеобразовательнӧй учреждениеясын челядьлы медицина отсӧг сетӧм бурмӧдӧм</t>
  </si>
  <si>
    <t>4709900,
4719900</t>
  </si>
  <si>
    <t>010309</t>
  </si>
  <si>
    <t>4 уджтасув</t>
  </si>
  <si>
    <t>Дзоньвидза оласног лöсьöдöм</t>
  </si>
  <si>
    <t>4.1 мог.</t>
  </si>
  <si>
    <t>Коми Республикаса олысьясӧс лёк привычкаясысь (вина юӧмысь, куритчӧмысь да наркотикъяс примитӧмысь) эновтчӧм вылӧ ышӧдӧм</t>
  </si>
  <si>
    <t>Велӧдан учреждениеясын челядьӧс да томуловӧс вина юӧмысь да куритчӧмысь ӧлӧдӧм вылӧ веськӧдӧм водзвыв ӧлӧдан уджтасъяс олӧмӧ пӧртӧм</t>
  </si>
  <si>
    <t>010401</t>
  </si>
  <si>
    <t>Юӧртан да коммуникационнöй кампания</t>
  </si>
  <si>
    <t>010402</t>
  </si>
  <si>
    <t>Наркологическӧй торксьӧмъясӧн висьысьяслы медико-социальнӧй реабилитируйтан комплекснӧй система лӧсьӧдӧм</t>
  </si>
  <si>
    <t>010403</t>
  </si>
  <si>
    <t>Йöзлы медицина отсöг котыртöм, мый отсалас шыбитны куритчыны да эновтчыны табакысь</t>
  </si>
  <si>
    <t>010404</t>
  </si>
  <si>
    <t>Наркология служба выльмöдöм</t>
  </si>
  <si>
    <t>0901,
0903</t>
  </si>
  <si>
    <t>4709900,
4851700</t>
  </si>
  <si>
    <t>010405</t>
  </si>
  <si>
    <t>4.2 мог.</t>
  </si>
  <si>
    <t>Вуджана висьöмъясысь,  кутшöмъясысь бурдöдчöны  иммунопрофилактика отсöгöн, а сiдзжö социальнöя тöдчанлуна висьöмъясысь öлöдöм</t>
  </si>
  <si>
    <t>Ӧлöдан прививкаяслöн да эпидемиология петкöдласъяс серти прививкаяслöн национальнöй календар збыльмöдöм котыртöм</t>
  </si>
  <si>
    <t>010406</t>
  </si>
  <si>
    <t>ВИЧ-инфекция дырйи öлöдан, бурдöдан, дöзьöритан да отсалан услугаяс дорӧ ставлы судзсянлун могмöдöм</t>
  </si>
  <si>
    <t>010407</t>
  </si>
  <si>
    <t>Туберкулёзӧн висьӧм да сыысь кулӧм чинтӧм вылӧ веськӧдӧм водзвыв ӧлӧдан мероприятиеяс котыртӧм</t>
  </si>
  <si>
    <t>010408</t>
  </si>
  <si>
    <t>Венерическöй вуджана висьöмъяс чинтӧм вылӧ веськӧдӧм мероприятиеяс нуöдöм котыртöм</t>
  </si>
  <si>
    <t>010409</t>
  </si>
  <si>
    <t>4.3 мог.</t>
  </si>
  <si>
    <t>Висьӧмъяс сӧвман факторъяс водз казялӧм да налысь коррекция нуӧдӧм котыртӧм</t>
  </si>
  <si>
    <t>Йöзлысь диспансеризация нуöдöм</t>
  </si>
  <si>
    <t>010410</t>
  </si>
  <si>
    <t>Йӧзлысь дзоньвидзалун видзан шӧринъяслысь удж бурмӧдӧм, Йӧзлысь дзоньвидзалун видзан шӧринъясын збыльмӧдан бур дзоньвидза оланногӧн тӧдмӧдан формаяс да методъяс паськӧдӧм</t>
  </si>
  <si>
    <t>010411</t>
  </si>
  <si>
    <t>5 уджтасув</t>
  </si>
  <si>
    <t>«Йöзлысь дзоньвидзалун видзöм» юкöнса кадръяслысь вынйöр сöвмöдöм</t>
  </si>
  <si>
    <t>5.1 мог.</t>
  </si>
  <si>
    <t>«Йöзлысь дзоньвидзалун видзöм» юкöн медицина кадръясöн могмöдöм, учреждениеяс медицина кадръясöн могмöдан тшупöд кыпöдöм</t>
  </si>
  <si>
    <t>Кадръясын быдлунъя да водзö вылö коланлун планируйтöм, прогнозируйтöм да мониторинг нуöдöм</t>
  </si>
  <si>
    <t>010501</t>
  </si>
  <si>
    <t>Кадръяс кутöм кузя меставывса асвеськöдлан органъяскöд öтув удж нуöдöм паськöдöм</t>
  </si>
  <si>
    <t>010502</t>
  </si>
  <si>
    <t>Йöзлысь дзоньвидзалун видзöмын вылыс тшупöда уджсикасö велöдан заведениеясын специалистъясöс контракт серти дасьтöм</t>
  </si>
  <si>
    <t>0901
0902
0904
0909</t>
  </si>
  <si>
    <t>4699900
4709900
4719900
4769900
4779900
4859700</t>
  </si>
  <si>
    <t>244
612</t>
  </si>
  <si>
    <t>010503</t>
  </si>
  <si>
    <t>+2 189,04 на университет</t>
  </si>
  <si>
    <t>Сиктъясын уджалöм могысь шöр да вылыс тшупöда медицина тöдöмлунъяса том специалистъясöс кыскöм кузя мераяслысь комплекс збыльмöдöм</t>
  </si>
  <si>
    <t>010504</t>
  </si>
  <si>
    <t>Том йöз пöвстын профориентационнöй удж нуöдöм</t>
  </si>
  <si>
    <t>010505</t>
  </si>
  <si>
    <t>Медицинаын уджалысьяслы öтчыдысь компенсация мынтöм сетöм</t>
  </si>
  <si>
    <t>1003</t>
  </si>
  <si>
    <t>321,
323</t>
  </si>
  <si>
    <t>010506</t>
  </si>
  <si>
    <t>5.2 мог.</t>
  </si>
  <si>
    <t>Медицинскӧй кадръяслысь диплом дорйӧм бӧрын дасьтӧм котыртӧм кузя удж бурмӧдӧм (интернатура, ординатура, выль тӧдӧмлунъяс босьтӧм, квалификация кыпӧдӧм)</t>
  </si>
  <si>
    <t>«Йöзлысь дзоньвидзалун видзöм» юкӧнса специалистъяслысь уджсикас серти тӧдӧмлунъяс содтӧм да квалификация кыпӧдӧм  котыртӧм, тӧдӧмлунъяс бурмӧдӧм вылӧ условиеяс могмӧдӧм, 5 воын 1 оз гежӧдджыка</t>
  </si>
  <si>
    <t>010507</t>
  </si>
  <si>
    <t>Учреждениеясса юрнуöдысьяслысь резерв лöсьöдöм, велöдöм</t>
  </si>
  <si>
    <t>010508</t>
  </si>
  <si>
    <t>Йӧзлысь дзоньвидзалун видзан учреждениеясса юрнуӧдысьяслысь, медицинаын уджалысьяслысь аттестация нуӧдӧм, налысь уджсикас компетенция донъялӧм могысь</t>
  </si>
  <si>
    <t>010509</t>
  </si>
  <si>
    <r>
      <t xml:space="preserve">Коми Республикаса «Йöзлысь дзоньвидзалун видзöм»</t>
    </r>
    <r>
      <rPr>
        <rFont val="Times New Roman"/>
        <charset val="1"/>
        <family val="1"/>
        <sz val="14"/>
      </rPr>
      <t xml:space="preserve"> юкӧнлӧн ресурсъясӧн вӧдитчӧмӧн диплом дорйӧм бӧрын тӧдӧмлунъяс шедӧдан формаяс паськӧдӧм, уджсикас серти тӧдӧмлунъяс бурмӧдӧм могысь юӧртан да дистанционнӧй технологияясӧн вӧдитчӧм вылӧ условиеяс лӧсьӧдӧм</t>
    </r>
  </si>
  <si>
    <t>010510</t>
  </si>
  <si>
    <t>«Коми Республикаса Веськӧдлан котырлӧн премияяс йылысь» Коми Республикаса Веськӧдлан котырлысь 2007 во вӧльгым тӧлысь 26 лунся 277 №-а шуӧм збыльмӧдӧм</t>
  </si>
  <si>
    <t>4859700,
8551100</t>
  </si>
  <si>
    <t>244,
330</t>
  </si>
  <si>
    <t>010511</t>
  </si>
  <si>
    <t>6 уджтасув</t>
  </si>
  <si>
    <t>Канму уджтас збыльмöдöм могмöдöм</t>
  </si>
  <si>
    <t>6.1 мог.</t>
  </si>
  <si>
    <t>Дiнму тшупöдын уджтасса мероприятиеяс збыльмöдöмын веськöдлöм могмöдöм</t>
  </si>
  <si>
    <t>Коми Республикаса канму власьт органъяслӧн, Коми Республикаса Юралысьӧн либӧ Коми Республикаса Веськӧдлан котырӧн артмӧдӧм Коми Республикаса канму органъяслӧн  могъясӧн урчитӧм юкӧнын юрнуӧдӧм да веськӧдлӧм</t>
  </si>
  <si>
    <t>0020400,
4520400</t>
  </si>
  <si>
    <t>121,
122,
242,
244</t>
  </si>
  <si>
    <t>010601</t>
  </si>
  <si>
    <t>уменьшение бюджетных ассигнований на текущее содержание Министерства 
(КОСГУ 221,223,224,225)</t>
  </si>
  <si>
    <t>Йӧзлысь дзоньвидзалун видзан юкӧнын канму заказ иналӧм могмӧдӧм</t>
  </si>
  <si>
    <t>010602</t>
  </si>
  <si>
    <t>Гражданалысь дзоньвидзалун видзан юкӧнын Россия Федерацияӧн сетӧм уджмогъяс олӧмӧ пӧртӧм</t>
  </si>
  <si>
    <t>0014900</t>
  </si>
  <si>
    <t>010603</t>
  </si>
  <si>
    <t>Ведомствоувса учреждениеяслысь удж могмöдöм</t>
  </si>
  <si>
    <t>0029900</t>
  </si>
  <si>
    <t>010604</t>
  </si>
  <si>
    <t>увеличение расходов  ГКУ РК "Центр обеспечения деятельности МЗ РК" в части: 
повышения оплаты труда работников учреждения
текущего содержания (КОСГУ224,225,310,340 )</t>
  </si>
  <si>
    <t>6.2 мог.</t>
  </si>
  <si>
    <t>Муниципальнöй тшупöдын уджтасса мероприятиеяс збыльмöдöмöн веськöдлöм</t>
  </si>
  <si>
    <t>Канму уджтасса мероприятиеяс збыльмöдöм кузя Коми Республикаса меставывса асвеськöдлан органъяскöд öтув удж котыртöм</t>
  </si>
  <si>
    <t>010605</t>
  </si>
  <si>
    <t>7 таблица</t>
  </si>
  <si>
    <t>Коми Республикаса республиканскӧй сьӧмкудлысь (федеральнӧй сьӧмкудйысь сьӧм артыштӧмӧн), Коми Республикаса сьӧмкудйӧ пырттӧм канму фондъяслӧн сьӧмкудъяслысь, меставывса сьӧмкудъяслысь да юридическӧй кывкутысьяслысь Канму уджтаслысь шӧр могъяс збыльмӧдӧм вылӧ рӧскод прогнознӧя (справочнӧя) донъялӧм</t>
  </si>
  <si>
    <t>Сьӧмӧн могмӧдан источник</t>
  </si>
  <si>
    <t>Рӧскод донъялӧм  (сюрс шайт), вояс</t>
  </si>
  <si>
    <t>2014 во (плановӧй кадколастлӧн медводдза во)</t>
  </si>
  <si>
    <t>ставыс</t>
  </si>
  <si>
    <t>Коми Республикаса республиканскöй сьöмкуд</t>
  </si>
  <si>
    <t>на пиысь федеральнöй сьöмкуд тшöт весьтö</t>
  </si>
  <si>
    <t>меставывса сьöмкудъяс</t>
  </si>
  <si>
    <t>сьöмкудйö пырттöм канму фондъяс</t>
  </si>
  <si>
    <t>юридическöй кывкутысьяс</t>
  </si>
  <si>
    <t>чöжöс вайысь уджысь сьöм</t>
  </si>
  <si>
    <t>-</t>
  </si>
  <si>
    <t>Челядьлы, сы лыдын сӧмын чужӧм да ёна ичöт сьöктаа пузчужöмаяслы медицина отсöг котыртöм бурмöдöм</t>
  </si>
  <si>
    <t>Томуловлы медицина отсӧг сетӧм бурмӧдӧм, сы лыдын репродуктивнӧй дзоньвидзалун торксьӧмъяс водз казялан да коррекция юкӧнын</t>
  </si>
  <si>
    <t>Йöзлысь дзоньвидзалун видзан юкöнын вылыс тшупöда уджсикасö велöдан заведениеясын специалистъясöс контракт серти дасьтöм</t>
  </si>
  <si>
    <t>Министерство финансов Республики Коми</t>
  </si>
  <si>
    <t>(наименование органа, исполняющего бюджет)</t>
  </si>
  <si>
    <t>на 14.11.2013 г.</t>
  </si>
  <si>
    <t>Дата печати 13.11.2013 (10:31:02)</t>
  </si>
  <si>
    <t>Бюджет: Республиканский бюджет Республики Коми</t>
  </si>
  <si>
    <t>Бланк расходов: ГКУ РК "Центр обеспечения деятельности МЗ РК", Минздрав Республики Коми_федеральные средства, Минздрав Республики Коми, Аппарат_Минздрав Республики Коми, ГКУЗ РК РМЦ "Резерв", Минздрав Республики Коми (ПНО), Аппарат_Минздрав Республики Коми (ПНО), ГОУ СПО "Ухтинский медицинский колледж" (ПНО), ГУ "РСПК" (ПНО), ГОУ СПО "Воркутинский медицинский колледж" (ПНО)</t>
  </si>
  <si>
    <t>Тип бланка расходов: Смета, ПНО</t>
  </si>
  <si>
    <t>КВСР: 854</t>
  </si>
  <si>
    <t>Доп. ФК: 010000000,010100000,010101000,010101001,010101014,010103000,010103001,010103002,010105000,010106000,010106002,010107000,010107001,010107002,010107003,010107004,010107005,010107006,010108000,010108001,010108002,010108003,010108004,010108005,010108006,010108007,010108008,010108009,010108010,010108011,010108012,010108013,010108014,010108015,010108016,010108017,010108018,010108019,010108020,010108021,010108022,010108023,010108024,010108025,010108026,010108027,010108028,010108029,010108030,010108031,010110000,010110001,010110002,010110003,010110004,010110005,010117000,010118000,010119000,010119001,010120000,010200000,010202000,010202001,010204000,010204001,010204002,010204003,010204004,010204005,010204006,010204007,010207000,010209000,010210000,010212000,010212001,010214000,010300000,010301000,010301001,010301002,010303000,010303001,010304000,010304001,010304002,010304003,010304004,010304005,010305000,010307000,010309000,010400000,010402000,010402001,010405000,010405001,010500000,010503000,010503001,010506000,010506001,010506002,010511000,010511001,010600000,010601000,010603000,010604000</t>
  </si>
  <si>
    <t>тыс. руб.</t>
  </si>
  <si>
    <t>Доп. ФК</t>
  </si>
  <si>
    <t>Наименование Доп. ФК</t>
  </si>
  <si>
    <t>Наименование КЦСР</t>
  </si>
  <si>
    <t>КВСР</t>
  </si>
  <si>
    <t>КОСГУ</t>
  </si>
  <si>
    <t>Доп. КР</t>
  </si>
  <si>
    <t>Бюджетополучатель</t>
  </si>
  <si>
    <t>Ассигнования 2013  год</t>
  </si>
  <si>
    <t>Ассигнования 2014  год</t>
  </si>
  <si>
    <t>Ассигнования 2015  год</t>
  </si>
  <si>
    <t>010000000</t>
  </si>
  <si>
    <t>Государственная программа Республики Коми "Развитие здравоохранения"</t>
  </si>
  <si>
    <t>010100000</t>
  </si>
  <si>
    <t>Подпрограмма "Обеспечение государственных гарантий бесплатного оказания гражданам медицинской помощи на территории Республики Коми"</t>
  </si>
  <si>
    <t>010101000</t>
  </si>
  <si>
    <t>Организация оказания гражданам медицинской помощи в рамках территориальной Программы государственных гарантий бесплатного оказания гражданам медицинской помощи на территории Республики Коми</t>
  </si>
  <si>
    <t>4709900</t>
  </si>
  <si>
    <t>Обеспечение деятельности подведомственных учреждений</t>
  </si>
  <si>
    <t>611</t>
  </si>
  <si>
    <t>241</t>
  </si>
  <si>
    <t>100</t>
  </si>
  <si>
    <t>ГБУЗ РК "ВБ"</t>
  </si>
  <si>
    <t>ГБУЗ РК "ВБСМП"</t>
  </si>
  <si>
    <t>ГБУЗ РК "ВДБ"</t>
  </si>
  <si>
    <t>ГБУЗ РК "ВЦРБ"</t>
  </si>
  <si>
    <t>ГБУЗ РК "Войвожская РБ №2"</t>
  </si>
  <si>
    <t>ГБУЗ РК "ГБЭР"</t>
  </si>
  <si>
    <t>ГБУЗ РК "ЖРБ"</t>
  </si>
  <si>
    <t>ГБУЗ РК "Ижемская ЦРБ"</t>
  </si>
  <si>
    <t>ГБУЗ РК "Интинская ЦГБ"</t>
  </si>
  <si>
    <t>ГБУЗ РК "КРБ"</t>
  </si>
  <si>
    <t>ГБУЗ РК "Княжпогостская ЦРБ"</t>
  </si>
  <si>
    <t>ГБУЗ РК "Корткеросская ЦРБ"</t>
  </si>
  <si>
    <t>ГБУЗ РК "Летская РБ"</t>
  </si>
  <si>
    <t>ГБУЗ РК "НОРБ № 1"</t>
  </si>
  <si>
    <t>ГБУЗ РК "Печорская ЦРБ"</t>
  </si>
  <si>
    <t>ГБУЗ РК "Помоздинская участковая больница"</t>
  </si>
  <si>
    <t>ГБУЗ РК "Прилузская ЦРБ"</t>
  </si>
  <si>
    <t>ГБУЗ РК "СГБ № 1"</t>
  </si>
  <si>
    <t>ГБУЗ РК "СЦРБ"</t>
  </si>
  <si>
    <t>ГБУЗ РК "Сысольская ЦРБ"</t>
  </si>
  <si>
    <t>ГБУЗ РК "Троицко-Печорская ЦРБ"</t>
  </si>
  <si>
    <t>ГБУЗ РК "УГБ №1"</t>
  </si>
  <si>
    <t>ГБУЗ РК "Удорская ЦРБ"</t>
  </si>
  <si>
    <t>ГБУЗ РК "Усинская ЦРБ"</t>
  </si>
  <si>
    <t>ГБУЗ РК "Усть-Вымская ЦРБ"</t>
  </si>
  <si>
    <t>ГБУЗ РК "Усть-Куломская ЦРБ"</t>
  </si>
  <si>
    <t>ГБУЗ РК "Усть-Цилемская ЦРБ"</t>
  </si>
  <si>
    <t>ГБУЗ РК "Ухтинская детская больница"</t>
  </si>
  <si>
    <t>ГУ "РДБ"</t>
  </si>
  <si>
    <t>ГУ РК КД</t>
  </si>
  <si>
    <t>ГУЗ РК "Койгородская ЦРБ"</t>
  </si>
  <si>
    <t>Минздрав Республики Коми</t>
  </si>
  <si>
    <t>621</t>
  </si>
  <si>
    <t>ГАУЗ РК "РЦМГ"</t>
  </si>
  <si>
    <t>ГБУЗ РК "ВРД"</t>
  </si>
  <si>
    <t>ГБУЗ РК "КРПЦ"</t>
  </si>
  <si>
    <t>ГБУЗ РК "РГВВиУБД"</t>
  </si>
  <si>
    <t>ГБУЗ РК "СГБ"</t>
  </si>
  <si>
    <t>ГБУЗ РК "Сыктывдинская ЦРБ"</t>
  </si>
  <si>
    <t>4719900</t>
  </si>
  <si>
    <t>ГБУЗ "Сыктывкарская детская поликлиника № 2"</t>
  </si>
  <si>
    <t>ГБУЗ РК "ВП"</t>
  </si>
  <si>
    <t>ГБУЗ РК "ВЦМП"</t>
  </si>
  <si>
    <t>ГБУЗ РК "ВЦПП"</t>
  </si>
  <si>
    <t>ГБУЗ РК "Городская поликлиника № 2" пгт Ярега</t>
  </si>
  <si>
    <t>ГБУЗ РК "Городская поликлиника № 3 п. Водный"</t>
  </si>
  <si>
    <t>ГБУЗ РК "СГП № 3"</t>
  </si>
  <si>
    <t>ГБУЗ РК "СДП №1"</t>
  </si>
  <si>
    <t>ГБУЗ РК "Сыктывкарская городская поликлиника № 2"</t>
  </si>
  <si>
    <t>ГБУЗ РК "Сыктывкарская детская поликлиника № 3"</t>
  </si>
  <si>
    <t>ГБУЗ РК "Ухтинская ФТП"</t>
  </si>
  <si>
    <t>ГБУЗ РК "Ухтинская городская поликлиника"</t>
  </si>
  <si>
    <t>ГБУЗ РК "Центральная поликлиника г.Сыктывкара"</t>
  </si>
  <si>
    <t>ГБУЗ РК "ЭГП"</t>
  </si>
  <si>
    <t>ГБУЗ РК "ЭДГП"</t>
  </si>
  <si>
    <t>ГБУЗ РК "ЭСП"</t>
  </si>
  <si>
    <t>ГУ "РВФД"</t>
  </si>
  <si>
    <t>ГУЗ РК "Поликлиника"</t>
  </si>
  <si>
    <t>ГАУЗ РК "ВСП"</t>
  </si>
  <si>
    <t>ГАУЗ РК "КДЦ"</t>
  </si>
  <si>
    <t>ГАУЗ РК "РСП"</t>
  </si>
  <si>
    <t>0903</t>
  </si>
  <si>
    <t>0960200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</si>
  <si>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</si>
  <si>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242</t>
  </si>
  <si>
    <t>226</t>
  </si>
  <si>
    <t>301</t>
  </si>
  <si>
    <t>310</t>
  </si>
  <si>
    <t>5051702</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</si>
  <si>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</si>
  <si>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580</t>
  </si>
  <si>
    <t>251</t>
  </si>
  <si>
    <t>7710100</t>
  </si>
  <si>
    <t>Обязательное медицинское страхование неработающего населения</t>
  </si>
  <si>
    <t>560</t>
  </si>
  <si>
    <t>010101001</t>
  </si>
  <si>
    <t>Реализация программы модернизации здравоохранения Республики Коми в части внедрения современных информационных систем в здравоохранение</t>
  </si>
  <si>
    <t>Мероприятия в области здравоохранения, спорта и физической культуры, туризма</t>
  </si>
  <si>
    <t>010101014</t>
  </si>
  <si>
    <t>Субсидия на иные цели (проведение мероприятий по укреплению материально-технической базы станций, подразделений, отделений скорой медицинской помощи)</t>
  </si>
  <si>
    <t>0904</t>
  </si>
  <si>
    <t>612</t>
  </si>
  <si>
    <t>ГБУЗ РК "Сторожевская РБ"</t>
  </si>
  <si>
    <t>4779900</t>
  </si>
  <si>
    <t>ГБУЗ РК "СССМП"</t>
  </si>
  <si>
    <t>ГБУЗ РК "Ухтинская станция скорой медицинской помощи"</t>
  </si>
  <si>
    <t>244</t>
  </si>
  <si>
    <t>010103000</t>
  </si>
  <si>
    <t>Развитие участковой службы, института врача общей практики, домовых хозяйств</t>
  </si>
  <si>
    <t>4789900</t>
  </si>
  <si>
    <t>010103002</t>
  </si>
  <si>
    <t>Субсидия на иные цели (расходы на осуществление денежных выплат медицинским работникам первичного звена (врачам-терапевтам участковым и медицинским сестрам участковым)</t>
  </si>
  <si>
    <t>010105000</t>
  </si>
  <si>
    <t>Обеспечение деятельности коек сестринского ухода</t>
  </si>
  <si>
    <t>010106000</t>
  </si>
  <si>
    <t>Совершенствование деятельности учреждений (подразделений, служб учреждений), обеспечивающих функционирование учреждений здравоохранения, оказывающих медицинскую помощь, в том числе осуществляющих заготовку, переработку, хранение и распределение донорской крови и ее компонентов</t>
  </si>
  <si>
    <t>ГУ "КРОД"</t>
  </si>
  <si>
    <t>0906</t>
  </si>
  <si>
    <t>4729900</t>
  </si>
  <si>
    <t>ГУ РК "РСПК"</t>
  </si>
  <si>
    <t>4699900</t>
  </si>
  <si>
    <t>ГБУ РК "ГУМТОЗРК"</t>
  </si>
  <si>
    <t>ГБУ РК "Медавтотранспорт г. Ухты"</t>
  </si>
  <si>
    <t>ГБУ РК "Медтехника  г.Воркуты"</t>
  </si>
  <si>
    <t>ГБУ РК "Медтехника г.Ухты"</t>
  </si>
  <si>
    <t>ГБУЗ РК "Бюро СМЭ"</t>
  </si>
  <si>
    <t>ГБУЗ РК "ПАБ"</t>
  </si>
  <si>
    <t>ГБУЗ РК "РМИАЦ"</t>
  </si>
  <si>
    <t>ГБУЗ РК "ЦККиСЛС РК"</t>
  </si>
  <si>
    <t>ГУ РК "АУЗ РК"</t>
  </si>
  <si>
    <t>010106002</t>
  </si>
  <si>
    <t>Субсидия на иные цели (обеспечение реализации мероприятий по развитию службы крови)</t>
  </si>
  <si>
    <t>010107000</t>
  </si>
  <si>
    <t>Осуществление мониторинга предписаний надзорных органов с целью обеспечения их своевременного устранения и эффективного использова-ния финансовых ресурсов, контроль устранения предписаний надзорных органов</t>
  </si>
  <si>
    <t>225</t>
  </si>
  <si>
    <t>ГКУЗ РК РМЦ "Резерв"</t>
  </si>
  <si>
    <t>010107001</t>
  </si>
  <si>
    <t>Субсидия на иные цели (капитальный ремонт недвижимого имущества)</t>
  </si>
  <si>
    <t>ГБУЗ РК "ВИБ"</t>
  </si>
  <si>
    <t>ГБУЗ РК "ВПБ"</t>
  </si>
  <si>
    <t>ГБУЗ РК "ВПТД"</t>
  </si>
  <si>
    <t>ГБУЗ РК "ППТД"</t>
  </si>
  <si>
    <t>ГБУЗ РК "РИБ"</t>
  </si>
  <si>
    <t>ГБУЗ РК "РКВД"</t>
  </si>
  <si>
    <t>ГБУЗ РК "РПТД"</t>
  </si>
  <si>
    <t>ГБУЗ РК "УПБ"</t>
  </si>
  <si>
    <t>ГБУЗ РК "Центр восстановительной медицины и реабилитации ВВ и УБД"</t>
  </si>
  <si>
    <t>КРПБ</t>
  </si>
  <si>
    <t>622</t>
  </si>
  <si>
    <t>ГБУЗ РК "УМРД"</t>
  </si>
  <si>
    <t>4739900</t>
  </si>
  <si>
    <t>ГБУЗРК "Детский санаторий "Кедр"</t>
  </si>
  <si>
    <t>ГУ РК "ДПТС "Кажим"</t>
  </si>
  <si>
    <t>4749900</t>
  </si>
  <si>
    <t>ГАУ РК "Санаторий "Лозым"</t>
  </si>
  <si>
    <t>4759900</t>
  </si>
  <si>
    <t>ГАУ РК "СП "Заполярье"</t>
  </si>
  <si>
    <t>ГУ РК "Сыктывкарский специализированный дом ребенка"</t>
  </si>
  <si>
    <t>010107002</t>
  </si>
  <si>
    <t>Субсидия на иные цели (проведение мероприятий в целях исполнения учреждениями государственной системы здравоохранения требований  органов государственного пожарного надзора)</t>
  </si>
  <si>
    <t>4856300</t>
  </si>
  <si>
    <t>Противопожарная защита учреждений социальной сферы в Республике Коми</t>
  </si>
  <si>
    <t>ГБУЗ РК "КРНД"</t>
  </si>
  <si>
    <t>ГУ РК "УДРС"</t>
  </si>
  <si>
    <t>010107003</t>
  </si>
  <si>
    <t>Субсидия на иные цели (проведение капитального ремонта учреждений здравоохранения в рамках реализации программы модернизации здравоохранения Республики Коми в части укрепления материально-технической базы учреждений здравоохранения за счет остатков целевых средств на 1 января текущего года, полученных от бюджетов государственных внебюджетных фондов)</t>
  </si>
  <si>
    <t>0960100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</si>
  <si>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</si>
  <si>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010107004</t>
  </si>
  <si>
    <t>Укрепление материально-технической базы объектов социального назначения</t>
  </si>
  <si>
    <t>010107005</t>
  </si>
  <si>
    <t>Субсидия на иные цели (подготовка проектно-сметной документации для проведения капитального ремонта в учреждениях здравоохранения)</t>
  </si>
  <si>
    <t>ГБУЗ РК "КДПТС"</t>
  </si>
  <si>
    <t>ГУ РК "ВДРС"</t>
  </si>
  <si>
    <t>010107006</t>
  </si>
  <si>
    <t>Субсидия на иные цели (проведение капитального ремонта учреждений здравоохранения в рамках реализации программы модернизации здравоохранения Республики Коми в части укрепления материально-технической базы учреждений здравоохранения)</t>
  </si>
  <si>
    <t>010110000</t>
  </si>
  <si>
    <t>Организация мониторинга потребности в оборудовании, необходимом для исполнения Порядков и стандартов оказания медицинской помощи, и определения первоочередности его приобретения для учреждений здравоохранения, организация и контроль проведения процедур закупа оборудования</t>
  </si>
  <si>
    <t>4857700</t>
  </si>
  <si>
    <t>Централизованные закупки медикаментов и медицинского оборудования</t>
  </si>
  <si>
    <t>010110001</t>
  </si>
  <si>
    <t>Субсидия на иные цели (приобретение основных средств)</t>
  </si>
  <si>
    <t>ГУ РК "ППНД"</t>
  </si>
  <si>
    <t>ГАУ РК "Санаторий "Серегово"</t>
  </si>
  <si>
    <t>010110002</t>
  </si>
  <si>
    <t>010110003</t>
  </si>
  <si>
    <t>Субсидия на иные цели (установка и введение в эксплуатацию дизельных электростанций)</t>
  </si>
  <si>
    <t>010110004</t>
  </si>
  <si>
    <t>Субсидия на иные цели (монтаж и ввод в эксплуатацию медицинского и прочего оборудования)</t>
  </si>
  <si>
    <t>010110005</t>
  </si>
  <si>
    <t>Приобретение основных средств в рамках реализации программы модернизации здравоохранения Республики Коми в части укрепления материально-технической базы учреждений здравоохранения</t>
  </si>
  <si>
    <t>010117000</t>
  </si>
  <si>
    <t>Осуществление финансирования расходов льготного лекарственного обеспечения населения Республики Коми в соответствии с Постановлением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t>
  </si>
  <si>
    <t>5058501</t>
  </si>
  <si>
    <t>Финансирование расходов льготного лекарственного обеспечения населения Республики Коми в соответствии с Постановлением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t>
  </si>
  <si>
    <t>323</t>
  </si>
  <si>
    <t>262</t>
  </si>
  <si>
    <t>010118000</t>
  </si>
  <si>
    <t>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 в рамках Федерального закона от 17 июля 1999 года № 178-ФЗ "О государственной социальной помощи"</t>
  </si>
  <si>
    <t>5050302</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</si>
  <si>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</si>
  <si>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200</t>
  </si>
  <si>
    <t>300</t>
  </si>
  <si>
    <t>5202000</t>
  </si>
  <si>
    <t>Отдельные полномочия в области обеспечения лекарственными препаратами</t>
  </si>
  <si>
    <t>010119000</t>
  </si>
  <si>
    <t>Расходы по приемке, хранению и доставке лекарственных средств</t>
  </si>
  <si>
    <t>010119001</t>
  </si>
  <si>
    <t>Расходы по приемке, хранению и доставке лекарственных средств в целях реализации Постановления Правительства РФ № 890</t>
  </si>
  <si>
    <t>010120000</t>
  </si>
  <si>
    <t>Осуществление организационных мероприятий по обеспечению граждан лекарственными препаратами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</si>
  <si>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</si>
  <si>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010200000</t>
  </si>
  <si>
    <t>Подпрограмма "Развитие специализированной медицинской помощи"</t>
  </si>
  <si>
    <t>010202000</t>
  </si>
  <si>
    <t>Организация оказания высокотехнологичной медицинской помощи</t>
  </si>
  <si>
    <t>4700202</t>
  </si>
  <si>
    <t>Высокотехнологичные виды медицинской помощи за счет средств республиканского бюджета</t>
  </si>
  <si>
    <t>010202001</t>
  </si>
  <si>
    <t>Оказание высокотехнологичных видов медицинской помощи за счет средств, поступающих из федерального бюджета</t>
  </si>
  <si>
    <t>4700201</t>
  </si>
  <si>
    <t>Высокотехнологичные виды медицинской помощи за счет средств, поступающих из федерального бюджета</t>
  </si>
  <si>
    <t>010204000</t>
  </si>
  <si>
    <t>Совершенствование медицинской помощи при социально значимых заболеваниях: туберкулезе, психических и наркологических расстройствах, ВИЧ-инфекции, онкологических заболеваниях, болезнях системы кровообращения и других заболеваниях</t>
  </si>
  <si>
    <t>ГБУЗ РК "Центр СПИД"</t>
  </si>
  <si>
    <t>010204001</t>
  </si>
  <si>
    <t>Субсидия на иные цели (приобретение основных средств в рамках мероприятий, направленных на предупреждение и борьбу с социально-значимыми заболеваниями)</t>
  </si>
  <si>
    <t>010204002</t>
  </si>
  <si>
    <t>Субсидия на иные цели (проведение мероприятий, за исключением приобретения основных средств, направленных на предупреждение и борьбу с социально-значимыми заболеваниями)</t>
  </si>
  <si>
    <t>010204003</t>
  </si>
  <si>
    <t>Субсидия на иные цели (закупка диагностических средств для профилактики, выявления, мониторинга лечения и лечения лиц, инфицированных вирусами иммунодефицита человека и гепатитов В и С)</t>
  </si>
  <si>
    <t>4850400</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</si>
  <si>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</si>
  <si>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010204004</t>
  </si>
  <si>
    <t>Субсидия на иные цели (закупка антивирусных препаратов для профилактики, выявления, мониторинга лечения и лечения лиц, инфицированных вирусами иммунодефицита человека и гепатитов В и С)</t>
  </si>
  <si>
    <t>010204005</t>
  </si>
  <si>
    <t>Субсидия на иные цели (мероприятия, направленные на обследование населения с целью выявления туберкулеза, лечения больных туберкулезом, профилактические мероприятия за счет остатков средств на 01 января текущего года, полученных от федерального бюджета)</t>
  </si>
  <si>
    <t>4810400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</si>
  <si>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</si>
  <si>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010204006</t>
  </si>
  <si>
    <t>Субсидия на иные цели (реализация мероприятий региональных программ, направленных на совершенствование оказания специализированной медицинской помощи при инфекциях, передаваемых половым путем, в рамках федеральной целевой программы «Предупреждение и борьба с социально-значимыми заболеваниями (2007-2012 годы)» за счет остатков средств на 01 января текущего года, полученных от федерального бюджета)</t>
  </si>
  <si>
    <t>9980000</t>
  </si>
  <si>
    <t>Прочие мероприятия, осуществляемые за счет межбюджетных трансфертов прошлых лет из федерального бюджета</t>
  </si>
  <si>
    <t>010204007</t>
  </si>
  <si>
    <t>Субсидия на иные цели (проведение мероприятий, направленных на совершенствование медицинской помощи больным с онкологическими заболеваниями за счет остатков средств на 01 января текущего года, полученных из федерального бюджета)</t>
  </si>
  <si>
    <t>4851600</t>
  </si>
  <si>
    <t>Мероприятия, направленные на совершенствование медицинской помощи больным с онкологическими заболеваниями</t>
  </si>
  <si>
    <t>010207000</t>
  </si>
  <si>
    <t>Организация оказания санаторно-оздоровительной помощи на базе учреждений здравоохранения Республики Коми</t>
  </si>
  <si>
    <t>010209000</t>
  </si>
  <si>
    <t>Совершенствование организации применения авиационных средств, для оказания скорой и скорой специализированной медицинской помощи</t>
  </si>
  <si>
    <t>010210000</t>
  </si>
  <si>
    <t>Создание условий для бесперебойного функционирования учреждений  здравоохранения при чрезвычайных ситуациях мирного и военного вре-мени</t>
  </si>
  <si>
    <t>111</t>
  </si>
  <si>
    <t>211</t>
  </si>
  <si>
    <t>213</t>
  </si>
  <si>
    <t>112</t>
  </si>
  <si>
    <t>212</t>
  </si>
  <si>
    <t>221</t>
  </si>
  <si>
    <t>222</t>
  </si>
  <si>
    <t>223</t>
  </si>
  <si>
    <t>224</t>
  </si>
  <si>
    <t>290</t>
  </si>
  <si>
    <t>340</t>
  </si>
  <si>
    <t>010212000</t>
  </si>
  <si>
    <t>Организация мероприятий по повышению безопасности дорожного движения в Республике Коми</t>
  </si>
  <si>
    <t>010212001</t>
  </si>
  <si>
    <t>Субсидия на иные цели (приобретение для медицинских государственных учреждений Республики Коми медицинского оборудования, специализированного санитарного автотранспорта в целях оказания в пределах своих полномочий помощи лицам, пострадавшим в результате ДТП)</t>
  </si>
  <si>
    <t>4856000</t>
  </si>
  <si>
    <t>Повышение безопасности дорожного движения в Республике Коми</t>
  </si>
  <si>
    <t>010214000</t>
  </si>
  <si>
    <t>Организация оказания специализированной медицинской помощи, в том числе высокотехнологичной, за пределами Республики Коми</t>
  </si>
  <si>
    <t>010300000</t>
  </si>
  <si>
    <t>Подпрограмма "Развитие медицинской помощи матерям и детям"</t>
  </si>
  <si>
    <t>010301000</t>
  </si>
  <si>
    <t>Совершенствование организации медицинской помощи в службе родовспоможения, в том числе в части сохранения женского здоровья, а также развитие пренатальной (дородовой) диагностики развития ребенка</t>
  </si>
  <si>
    <t>010301001</t>
  </si>
  <si>
    <t>Субсидия на иные цели (проведение мероприятий, за исключением приобретения основных средств, направленных на поддержание и сохранение здорового поколения)</t>
  </si>
  <si>
    <t>010301002</t>
  </si>
  <si>
    <t>Субсидия на иные цели (проведение мероприятий по пренатальной (дородовой) диагностике)</t>
  </si>
  <si>
    <t>4852000</t>
  </si>
  <si>
    <t>Мероприятия по пренатальной (дородовой) диагностике</t>
  </si>
  <si>
    <t>010303000</t>
  </si>
  <si>
    <t>Совершенствование организации медицинской помощи беременным, находящимся в трудной жизненной ситуации</t>
  </si>
  <si>
    <t>010303001</t>
  </si>
  <si>
    <t>010304000</t>
  </si>
  <si>
    <t>Совершенствование организации медицинской помощи детям, в том числе  новорожденным с низкой и экстремально низкой массой тела при рождении</t>
  </si>
  <si>
    <t>4850500</t>
  </si>
  <si>
    <t>Закупки оборудования и расходных материалов для неонатального и аудиологического скрининга</t>
  </si>
  <si>
    <t>010304001</t>
  </si>
  <si>
    <t>010304002</t>
  </si>
  <si>
    <t>Субсидия на иные цели (приобретение основных средств в рамках мероприятий, направленных на поддержание и сохранение здорового поколения)</t>
  </si>
  <si>
    <t>010304003</t>
  </si>
  <si>
    <t>Субсидия на иные цели (расходы на реализацию Плана мероприятий по проведению Года ребенка в Республике Коми)</t>
  </si>
  <si>
    <t>010304004</t>
  </si>
  <si>
    <t>Субсидия на иные цели (закупки оборудования и расходных материалов для неонатального и аудиологического скрининга)</t>
  </si>
  <si>
    <t>010304005</t>
  </si>
  <si>
    <t>Субсидия на иные цели (закупки оборудования и расходных материалов для аудиологического скрининга за счет остатков средств на 01 января текущего года, полученных от федерального бюджета)</t>
  </si>
  <si>
    <t>010305000</t>
  </si>
  <si>
    <t>Совершенствование организации медицинской помощи подростков, в том числе в части организации раннего выявления и коррекции  нарушений репродуктивного здоровья</t>
  </si>
  <si>
    <t>010307000</t>
  </si>
  <si>
    <t>Совершенствование деятельности Домов ребенка</t>
  </si>
  <si>
    <t>010309000</t>
  </si>
  <si>
    <t>Совершенствование организации медицинской помощи детям в общеобразовательных учреждениях</t>
  </si>
  <si>
    <t>010400000</t>
  </si>
  <si>
    <t>Подпрограмма "Формирование здорового образа жизни"</t>
  </si>
  <si>
    <t>010402000</t>
  </si>
  <si>
    <t>Информационно-коммуникационная кампания</t>
  </si>
  <si>
    <t>010402001</t>
  </si>
  <si>
    <t>Субсидия на иные цели (проведение информационно-коммуникационной компании в рамках мероприятий по здоровому образу жизни)</t>
  </si>
  <si>
    <t>010405000</t>
  </si>
  <si>
    <t>Модернизация наркологической службы</t>
  </si>
  <si>
    <t>010405001</t>
  </si>
  <si>
    <t>Субсидия на иные цели (модернизация наркологической службы за счет средств, поступающих из федерального бюджета)</t>
  </si>
  <si>
    <t>4851700</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</si>
  <si>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</si>
  <si>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010500000</t>
  </si>
  <si>
    <t>Подпрограмма "Развитие кадрового потенциала отрасли "Здравоохранение"</t>
  </si>
  <si>
    <t>010503000</t>
  </si>
  <si>
    <t>Подготовка специалистов по контрактной форме обучения в высших учебных заведениях профессионального образования в области здравоохранения</t>
  </si>
  <si>
    <t>010503001</t>
  </si>
  <si>
    <t>Субсидия на иные цели (расходы, связанные с контрактной подготовкой специалистов с высшим медицинским образованием)</t>
  </si>
  <si>
    <t>010506000</t>
  </si>
  <si>
    <t>Осуществление единовременных компенсационных выплат медицинским работникам</t>
  </si>
  <si>
    <t>5051703</t>
  </si>
  <si>
    <t>Единовременные компенсационные выплаты медицинским работникам</t>
  </si>
  <si>
    <t>321</t>
  </si>
  <si>
    <t>010506001</t>
  </si>
  <si>
    <t>Осуществление единовременных компенсационных выплат медицинским работникам с высшим профессиональным медицинским образованием</t>
  </si>
  <si>
    <t>201</t>
  </si>
  <si>
    <t>010511000</t>
  </si>
  <si>
    <t>Реализация постановления Правительства Республики Коми от 26 ноября 2007 г. № 277 "О премиях Правительства Республики Коми"</t>
  </si>
  <si>
    <t>8551100</t>
  </si>
  <si>
    <t>Постановление Правительства Республики Коми от 26 ноября 2007 года № 277 "О премиях Правительства Республики Коми"</t>
  </si>
  <si>
    <t>330</t>
  </si>
  <si>
    <t>010511001</t>
  </si>
  <si>
    <t>Организация и проведение конкурсов</t>
  </si>
  <si>
    <t>010600000</t>
  </si>
  <si>
    <t>Подпрограмма "Обеспечение условий для реализации государственной программы Республики Коми "Развитие здравоохранения"</t>
  </si>
  <si>
    <t>010601000</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</si>
  <si>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t>
  </si>
  <si>
    <t>0020400</t>
  </si>
  <si>
    <t>Центральный аппарат</t>
  </si>
  <si>
    <t>121</t>
  </si>
  <si>
    <t>122</t>
  </si>
  <si>
    <t>4520400</t>
  </si>
  <si>
    <t>010603000</t>
  </si>
  <si>
    <t>Осуществление переданных полномочий Российской Федерации в области охраны здоровья граждан</t>
  </si>
  <si>
    <t>Осуществление переданных полномочий Российской Федерации в сфере охраны здоровья граждан</t>
  </si>
  <si>
    <t>010604000</t>
  </si>
  <si>
    <t>ГКУ РК "Центр обеспечения деятельности МЗ РК"</t>
  </si>
  <si>
    <t>Итого</t>
  </si>
  <si>
    <t>(наименование органа, планирующего бюджет)</t>
  </si>
  <si>
    <t>Бюджетная заявка на изменение ассигнований</t>
  </si>
  <si>
    <t>Дата печати: 27.09.2013</t>
  </si>
  <si>
    <t>Номер</t>
  </si>
  <si>
    <t>Дата</t>
  </si>
  <si>
    <t>Основание</t>
  </si>
  <si>
    <t>1-й год (сумма изменений)</t>
  </si>
  <si>
    <t>2-й год (сумма изменений)</t>
  </si>
  <si>
    <t>3-й год (сумма изменений)</t>
  </si>
  <si>
    <t>Комментарий</t>
  </si>
  <si>
    <t>Версия</t>
  </si>
  <si>
    <t>Бланк расходов</t>
  </si>
  <si>
    <t>Метод расчёта</t>
  </si>
  <si>
    <t>Тип операции</t>
  </si>
  <si>
    <t>Полномочие, расходное обязательство</t>
  </si>
  <si>
    <t>Внешний статус</t>
  </si>
  <si>
    <t>Дата утверждения бюджета</t>
  </si>
  <si>
    <t>Наименование источника</t>
  </si>
  <si>
    <t>Код цели</t>
  </si>
  <si>
    <t>Код программы</t>
  </si>
  <si>
    <t>ВЦП/АЦП/Основное мероприятие</t>
  </si>
  <si>
    <t>Доп. ЭК</t>
  </si>
  <si>
    <t>КВФО</t>
  </si>
  <si>
    <t>Планируется к утверждению</t>
  </si>
  <si>
    <t>3150</t>
  </si>
  <si>
    <t>31.07.2013</t>
  </si>
  <si>
    <t>Закон Республики Коми "О внесении изменений в Закон Республики Коми "О республиканском бюджете Республики Коми на 2013 год и плановый период 2014 и 2015 годов"</t>
  </si>
  <si>
    <t>Плюсом на ЦОД МЗ РК - сент. сессия</t>
  </si>
  <si>
    <t>Бюджет 2013-2015</t>
  </si>
  <si>
    <t>Не указано</t>
  </si>
  <si>
    <t>НЕ УКАЗАНА</t>
  </si>
  <si>
    <t>Не выгружен</t>
  </si>
  <si>
    <t>изменения, вносимые в связи с принятием Закона Республики Коми от __.__.2013г. №__-РЗ "О внесении изменений в Закон Республики Коми "О республиканском бюджете Республики Коми на 2013 год и плановый период 2014 и 2015 годов"</t>
  </si>
  <si>
    <t>0</t>
  </si>
  <si>
    <t>09.09</t>
  </si>
  <si>
    <t>002.99.00</t>
  </si>
  <si>
    <t>1.1.1</t>
  </si>
  <si>
    <t>2.1.1</t>
  </si>
  <si>
    <t>01.06.04.000</t>
  </si>
  <si>
    <t>000.00</t>
  </si>
  <si>
    <t>1</t>
  </si>
  <si>
    <t>2.1.3</t>
  </si>
  <si>
    <t>2.4.4</t>
  </si>
  <si>
    <t>2.2.4</t>
  </si>
  <si>
    <t>2.2.5</t>
  </si>
  <si>
    <t>3.1.0</t>
  </si>
  <si>
    <t>3.4.0</t>
  </si>
  <si>
    <t>3153</t>
  </si>
  <si>
    <t>Снятие на ФОМС с МЗ РК - сент.сессия</t>
  </si>
  <si>
    <t>Аппарат_Минздрав Республики Коми</t>
  </si>
  <si>
    <t>09.01</t>
  </si>
  <si>
    <t>470.99.00</t>
  </si>
  <si>
    <t>6.1.2</t>
  </si>
  <si>
    <t>2.4.1</t>
  </si>
  <si>
    <t>01.01.10.001</t>
  </si>
  <si>
    <t>3155</t>
  </si>
  <si>
    <t>Снятие на ЦИТ с РМИАЦ - сент.сессия</t>
  </si>
  <si>
    <t>Совершенствование деятельности учреждений (подразделений, служб учреждений), обеспечивающих функционирование учреждений здравоохранения, оказывающих медицинскую помощь</t>
  </si>
  <si>
    <t>469.99.00</t>
  </si>
  <si>
    <t>6.1.1</t>
  </si>
  <si>
    <t>01.01.06.000</t>
  </si>
  <si>
    <t>3450</t>
  </si>
  <si>
    <t>плюс на ФОМС  - сент.сессия</t>
  </si>
  <si>
    <t>505.17.02</t>
  </si>
  <si>
    <t>5.8.0</t>
  </si>
  <si>
    <t>2.5.1</t>
  </si>
  <si>
    <t>01.01.01.000</t>
  </si>
  <si>
    <t>3399</t>
  </si>
  <si>
    <t>01.08.2013</t>
  </si>
  <si>
    <t>Зарплата</t>
  </si>
  <si>
    <t>Обеспечение оздоровления и отдыха детей Республики Коми</t>
  </si>
  <si>
    <t>09.05</t>
  </si>
  <si>
    <t>474.99.00</t>
  </si>
  <si>
    <t>6.2.1</t>
  </si>
  <si>
    <t>02.05.01.000</t>
  </si>
  <si>
    <t>3400</t>
  </si>
  <si>
    <t>475.99.00</t>
  </si>
  <si>
    <t>01.02.07.000</t>
  </si>
  <si>
    <t>3401</t>
  </si>
  <si>
    <t>09.02</t>
  </si>
  <si>
    <t>471.99.00</t>
  </si>
  <si>
    <t>3406</t>
  </si>
  <si>
    <t>служба крови</t>
  </si>
  <si>
    <t>09.06</t>
  </si>
  <si>
    <t>472.99.00</t>
  </si>
  <si>
    <t>01.01.06.002</t>
  </si>
  <si>
    <t>3410</t>
  </si>
  <si>
    <t>зарплата</t>
  </si>
  <si>
    <t>01.03.04.000</t>
  </si>
  <si>
    <t>3411</t>
  </si>
  <si>
    <t>486.99.00</t>
  </si>
  <si>
    <t>01.03.07.000</t>
  </si>
  <si>
    <t>3413</t>
  </si>
  <si>
    <t>473.99.00</t>
  </si>
  <si>
    <t>3417</t>
  </si>
  <si>
    <t>Создание условий для бесперебойного функционирования учреждений  здравоохранения при чрезвычайных ситуациях мирного и военного времени</t>
  </si>
  <si>
    <t>01.02.10.000</t>
  </si>
  <si>
    <t>3418</t>
  </si>
  <si>
    <t>01.01.05.000</t>
  </si>
  <si>
    <t>476.99.00</t>
  </si>
  <si>
    <t>3419</t>
  </si>
  <si>
    <t>3421</t>
  </si>
  <si>
    <t>Зар.плата</t>
  </si>
  <si>
    <t>Совершенствование медицинской помощи при социально значимых заболеваниях: туберкулезе, психических и наркологических расстройствах, онкологических заболеваниях, болезнях системы кровообращения и других заболеваниях</t>
  </si>
  <si>
    <t>01.02.04.000</t>
  </si>
  <si>
    <t>09.03</t>
  </si>
  <si>
    <t>3423</t>
  </si>
  <si>
    <t>Совершенствование организации применения авиационных средств для оказания скорой и скорой специализированной медицинской помощи</t>
  </si>
  <si>
    <t>01.02.09.000</t>
  </si>
  <si>
    <t>3424</t>
  </si>
  <si>
    <t>Совершенствование организации медицинской помощи населению (амбулаторной, стационарной  медицинской помощи, медицинской помощи в дневных стационарах всех типов, скорой медицинской помощи)</t>
  </si>
  <si>
    <t>470.02.02</t>
  </si>
  <si>
    <t>01.02.02.000</t>
  </si>
  <si>
    <t>3425</t>
  </si>
  <si>
    <t>Совершенствование организации медицинской помощи в службе родовспоможения, в том числе в части сохранения женского здоровья</t>
  </si>
  <si>
    <t>01.03.01.000</t>
  </si>
  <si>
    <t>3429</t>
  </si>
  <si>
    <t>478.99.00</t>
  </si>
  <si>
    <t>01.01.03.000</t>
  </si>
  <si>
    <t>3438</t>
  </si>
  <si>
    <t>зарплата (ДОУ)</t>
  </si>
  <si>
    <t>01.03.09.000</t>
  </si>
  <si>
    <t>3441</t>
  </si>
  <si>
    <t>Итого:</t>
  </si>
  <si>
    <t>Дата печати: 02.10.2013</t>
  </si>
  <si>
    <t>Номер бюджетной заявки</t>
  </si>
  <si>
    <t>РРО</t>
  </si>
  <si>
    <t>3355</t>
  </si>
  <si>
    <t>05.08.2013</t>
  </si>
  <si>
    <t>Ходатайство МЗ РК от  01.08.2013 № 14216/01-24</t>
  </si>
  <si>
    <t>Руководство и управление в сфере установленных функций органов государственной власти Республики Коми, государственных органов Республики Коми , образованных Главой Республики Коми или Правительством Республики Коми</t>
  </si>
  <si>
    <t>452.04.00</t>
  </si>
  <si>
    <t>2.4.2</t>
  </si>
  <si>
    <t>2.2.1</t>
  </si>
  <si>
    <t>01.06.01.000</t>
  </si>
  <si>
    <t>РС-А-0102</t>
  </si>
  <si>
    <t>2.2.3</t>
  </si>
  <si>
    <t>Предложения на декабрьскую сессию</t>
  </si>
  <si>
    <t>КФСР: 0909</t>
  </si>
  <si>
    <t>КЦСР: 4859700</t>
  </si>
  <si>
    <t>КВР: 242</t>
  </si>
  <si>
    <t>Доп. ФК: 010101001</t>
  </si>
  <si>
    <t>руб.</t>
  </si>
  <si>
    <t>00000</t>
  </si>
  <si>
    <r>
      <t xml:space="preserve">Примечание:
</t>
    </r>
    <r>
      <rPr>
        <rFont val="MS Sans Serif"/>
        <charset val="204"/>
        <family val="2"/>
        <sz val="8.5"/>
      </rPr>
      <t xml:space="preserve">На основании ходатайства Комитета информатизации и связи Республики Коми и в рамках реализации мероприятий Постановления Правительства РК от 28.03.2011 № 87 «О программе «Модернизация здравоохранения Республики Коми на 2011 - 2013 годы» Министерство здравоохранения Республики Коми ходатайствует о включении в проект закона «О внесении изменений в Закон Республики Коми «О республиканском бюджете Республики Коми на 2013 год и плановый период 2014 и 2015 годов», планируемом к рассмотрению на декабрьской  сессии Государственного Совета Республики Коми перемещения ассигнований в сумме 15 328 927,11 рублей с Министерства здравоохранения Республики Коми на ГАУ РК «ЦИТ».
Данное перемещение необходимо в целях выполнения мероприятий по обеспечению защиты информации ограниченного доступа, не содержащей сведений, составляющих государственную тайну, содержащейся в региональной информационно-аналитической медицинской системе и проведению работ по созданию портала медицинской информации и строительству кампусных сетей.</t>
    </r>
  </si>
  <si>
    <t>Приложение 1</t>
  </si>
  <si>
    <t>Источник изменения ассигнований и лимитов «260»</t>
  </si>
  <si>
    <t>Таблица 1</t>
  </si>
  <si>
    <t>Перераспределение бюджетных ассигнований в пределах утвержденного Закона о бюджете общего объема бюджетных ассигнований на реализацию государственной  программы РК на соответствующий финансовый год между ГРБС, кодами классификации расходов бюджетов в связи с вступлением в силу Постановления Правительства РК о внесении изменений в государственную программу РК</t>
  </si>
  <si>
    <t>Бюджетополучатель/Получатель субсидии</t>
  </si>
  <si>
    <t>Доп.ФК</t>
  </si>
  <si>
    <t>Ассигнования на 2013 год</t>
  </si>
  <si>
    <t>Примечание</t>
  </si>
  <si>
    <t>5</t>
  </si>
  <si>
    <t>Перераспределение бюджетных ассигнований с мероприятия "Организация мониторинга потребности в оборудовании, необходимом для исполнения Порядков и стандартов оказания медицинской помощи, и определения первоочередности его приобретения для учреждений здравоохранения, организация и контроль проведения процедур закупа оборудования "</t>
  </si>
  <si>
    <t>ЗБУЗ РК "РИБ"</t>
  </si>
  <si>
    <t>01.01.10.003</t>
  </si>
  <si>
    <t>Нет потребности в связи с передачей ГБУЗ РК "Республиканская инфекционная больница" дизель-генераторной станции в ГБУЗ РК "Коми республиканский перинатальный центр". Для оплаты ГБУЗ РК "Коми республиканский перинатальный центр" проектно-изыскательских работ по ее установке необходимо только 100 000,00 руб. (Ходатайство ГБУЗ РК "КРПЦ" от 30.10.2013 № 01-08/3159)</t>
  </si>
  <si>
    <t>ИТОГО по 01.01.10.003</t>
  </si>
  <si>
    <t>Перераспределение бюджетных ассигнований с мероприятия "Совершенствование организации медицинской помощи детям в общеобразовательных учреждениях"</t>
  </si>
  <si>
    <t>Министерство здравоохранения Республики Коми</t>
  </si>
  <si>
    <t>Рациональное использование бюджетных средств</t>
  </si>
  <si>
    <t>ИТОГО по 01.03.09.000</t>
  </si>
  <si>
    <t>Перераспределение бюджетных ассигнований с мероприятия "Подготовка специалистов по контрактной форме обучения в высших учебных заведениях профессионального образования в области здравоохранения"</t>
  </si>
  <si>
    <t>01.05.03.001</t>
  </si>
  <si>
    <t>Остаток невостребованных средств, предусмотренных на оплату обучения студентов государственного бюджетного образовательного учреждения высшего профессионального образования "Сыктывкарский государственный университет" запланирован на выплату именных стипендий</t>
  </si>
  <si>
    <t>ИТОГО по 01.05.03.001</t>
  </si>
  <si>
    <t>01.05.03.000</t>
  </si>
  <si>
    <t>На именные стипендии 173 студентам федерального государственного бюджетного образовательного учреждения высшего профессионального образования "Сыктывкарский государственный университет" и Коми филиала государственного бюджетного образовательного учреждения высшего профессионального образования "Кировская государственная медицинская академия" Министерства здравоохранения Российской Федерации, обучающимся по очной форме обучения по специальности "Лечебное дело" на основе возмещения затрат за обучение за счет бюджетных ассигнований республиканского бюджета Республики Коми, в размере 1341 рубль в месяц (без учета увеличения на районный коэффициент и процентную надбавку за работу в районах Крайнего Севера и приравненных к ним местностях)</t>
  </si>
  <si>
    <t>ИТОГО по 01.05.03.000</t>
  </si>
  <si>
    <t>ВСЕГО</t>
  </si>
</sst>
</file>

<file path=xl/styles.xml><?xml version="1.0" encoding="utf-8"?>
<styleSheet xmlns="http://schemas.openxmlformats.org/spreadsheetml/2006/main">
  <numFmts count="12">
    <numFmt formatCode="GENERAL" numFmtId="164"/>
    <numFmt formatCode="@" numFmtId="165"/>
    <numFmt formatCode="_-* #,##0.0_р_._-;\-* #,##0.0_р_._-;_-* \-?_р_._-;_-@_-" numFmtId="166"/>
    <numFmt formatCode="_-* #,##0.00_р_._-;\-* #,##0.00_р_._-;_-* \-??_р_._-;_-@_-" numFmtId="167"/>
    <numFmt formatCode="0.00" numFmtId="168"/>
    <numFmt formatCode="_-* #,##0_р_._-;\-* #,##0_р_._-;_-* \-??_р_._-;_-@_-" numFmtId="169"/>
    <numFmt formatCode="_-* #,##0.0_р_._-;\-* #,##0.0_р_._-;_-* \-??_р_._-;_-@_-" numFmtId="170"/>
    <numFmt formatCode="DD/MM/YYYY\ H:MM" numFmtId="171"/>
    <numFmt formatCode="?" numFmtId="172"/>
    <numFmt formatCode="#,##0.0" numFmtId="173"/>
    <numFmt formatCode="DD/MM/YYYY" numFmtId="174"/>
    <numFmt formatCode="#,##0.00" numFmtId="175"/>
  </numFmts>
  <fonts count="25">
    <font>
      <name val="Calibri"/>
      <charset val="204"/>
      <family val="2"/>
      <color rgb="FF000000"/>
      <sz val="11"/>
    </font>
    <font>
      <name val="Arial"/>
      <family val="0"/>
      <sz val="10"/>
    </font>
    <font>
      <name val="Arial"/>
      <family val="0"/>
      <sz val="10"/>
    </font>
    <font>
      <name val="Arial"/>
      <family val="0"/>
      <sz val="10"/>
    </font>
    <font>
      <name val="Times New Roman"/>
      <charset val="1"/>
      <family val="1"/>
      <sz val="14"/>
    </font>
    <font>
      <name val="Calibri"/>
      <charset val="204"/>
      <family val="2"/>
      <sz val="14"/>
    </font>
    <font>
      <name val="Calibri"/>
      <charset val="204"/>
      <family val="2"/>
      <b val="true"/>
      <sz val="14"/>
    </font>
    <font>
      <name val="Calibri"/>
      <charset val="204"/>
      <family val="2"/>
      <color rgb="FF000000"/>
      <sz val="14"/>
    </font>
    <font>
      <name val="Times New Roman"/>
      <charset val="1"/>
      <family val="1"/>
      <sz val="12"/>
    </font>
    <font>
      <name val="Times New Roman"/>
      <charset val="1"/>
      <family val="1"/>
      <b val="true"/>
      <color rgb="FF000000"/>
      <sz val="12"/>
    </font>
    <font>
      <name val="Times New Roman"/>
      <charset val="1"/>
      <family val="1"/>
      <b val="true"/>
      <sz val="12"/>
    </font>
    <font>
      <name val="Times New Roman"/>
      <charset val="1"/>
      <family val="1"/>
      <color rgb="FF000000"/>
      <sz val="11"/>
    </font>
    <font>
      <name val="Calibri"/>
      <charset val="204"/>
      <family val="2"/>
      <sz val="10"/>
    </font>
    <font>
      <name val="Calibri"/>
      <charset val="204"/>
      <family val="2"/>
      <sz val="8.5"/>
    </font>
    <font>
      <name val="Calibri"/>
      <charset val="204"/>
      <family val="2"/>
      <sz val="8"/>
    </font>
    <font>
      <name val="Calibri"/>
      <charset val="204"/>
      <family val="2"/>
      <b val="true"/>
      <sz val="11"/>
    </font>
    <font>
      <name val="Calibri"/>
      <charset val="204"/>
      <family val="2"/>
      <b val="true"/>
      <sz val="8.5"/>
    </font>
    <font>
      <name val="Calibri"/>
      <charset val="204"/>
      <family val="2"/>
      <b val="true"/>
      <sz val="8"/>
    </font>
    <font>
      <name val="Calibri"/>
      <charset val="204"/>
      <family val="2"/>
      <b val="true"/>
      <color rgb="FF0070C0"/>
      <sz val="8"/>
    </font>
    <font>
      <name val="Calibri"/>
      <charset val="204"/>
      <family val="2"/>
      <color rgb="FF0070C0"/>
      <sz val="8"/>
    </font>
    <font>
      <name val="Calibri"/>
      <charset val="204"/>
      <family val="2"/>
      <color rgb="FFFF0000"/>
      <sz val="8"/>
    </font>
    <font>
      <name val="MS Sans Serif"/>
      <family val="2"/>
      <color rgb="FF000000"/>
      <sz val="8"/>
    </font>
    <font>
      <name val="Calibri"/>
      <charset val="204"/>
      <family val="2"/>
      <b val="true"/>
      <sz val="12"/>
    </font>
    <font>
      <name val="MS Sans Serif"/>
      <charset val="204"/>
      <family val="2"/>
      <sz val="8.5"/>
    </font>
    <font>
      <name val="Calibri"/>
      <charset val="204"/>
      <family val="2"/>
      <b val="true"/>
      <sz val="10"/>
    </font>
  </fonts>
  <fills count="14">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FF99CC"/>
        <bgColor rgb="FFFF8080"/>
      </patternFill>
    </fill>
    <fill>
      <patternFill patternType="solid">
        <fgColor rgb="FFC7C3DD"/>
        <bgColor rgb="FFCCC1DA"/>
      </patternFill>
    </fill>
    <fill>
      <patternFill patternType="solid">
        <fgColor rgb="FFCCCCCC"/>
        <bgColor rgb="FFC7C3DD"/>
      </patternFill>
    </fill>
    <fill>
      <patternFill patternType="solid">
        <fgColor rgb="FFD9D9D9"/>
        <bgColor rgb="FFCCCCCC"/>
      </patternFill>
    </fill>
    <fill>
      <patternFill patternType="solid">
        <fgColor rgb="FFCCC1DA"/>
        <bgColor rgb="FFC7C3DD"/>
      </patternFill>
    </fill>
    <fill>
      <patternFill patternType="solid">
        <fgColor rgb="FFCA90FA"/>
        <bgColor rgb="FF9E97C4"/>
      </patternFill>
    </fill>
    <fill>
      <patternFill patternType="solid">
        <fgColor rgb="FFA6A6A6"/>
        <bgColor rgb="FF9E97C4"/>
      </patternFill>
    </fill>
    <fill>
      <patternFill patternType="solid">
        <fgColor rgb="FF9E97C4"/>
        <bgColor rgb="FFA6A6A6"/>
      </patternFill>
    </fill>
    <fill>
      <patternFill patternType="solid">
        <fgColor rgb="FF808080"/>
        <bgColor rgb="FF666699"/>
      </patternFill>
    </fill>
    <fill>
      <patternFill patternType="solid">
        <fgColor rgb="FFBDC9E4"/>
        <bgColor rgb="FFC7C3DD"/>
      </patternFill>
    </fill>
  </fills>
  <borders count="12">
    <border diagonalDown="false" diagonalUp="false">
      <left/>
      <right/>
      <top/>
      <bottom/>
      <diagonal/>
    </border>
    <border diagonalDown="false" diagonalUp="false">
      <left style="hair"/>
      <right style="hair"/>
      <top style="hair"/>
      <bottom style="hair"/>
      <diagonal/>
    </border>
    <border diagonalDown="false" diagonalUp="false">
      <left style="thick">
        <color rgb="FF1A1A1A"/>
      </left>
      <right style="thick">
        <color rgb="FF1A1A1A"/>
      </right>
      <top style="thick">
        <color rgb="FF1A1A1A"/>
      </top>
      <bottom style="thick">
        <color rgb="FF1A1A1A"/>
      </bottom>
      <diagonal/>
    </border>
    <border diagonalDown="false" diagonalUp="false">
      <left style="thick"/>
      <right style="thick"/>
      <top style="thick"/>
      <bottom style="thick"/>
      <diagonal/>
    </border>
    <border diagonalDown="false" diagonalUp="false">
      <left style="thick"/>
      <right style="hair"/>
      <top style="thick"/>
      <bottom style="thick"/>
      <diagonal/>
    </border>
    <border diagonalDown="false" diagonalUp="false">
      <left style="hair"/>
      <right style="hair"/>
      <top style="thick"/>
      <bottom style="thick"/>
      <diagonal/>
    </border>
    <border diagonalDown="false" diagonalUp="false">
      <left/>
      <right/>
      <top/>
      <bottom style="thick"/>
      <diagonal/>
    </border>
    <border diagonalDown="false" diagonalUp="false">
      <left style="thick"/>
      <right style="thick"/>
      <top style="hair"/>
      <bottom style="hair"/>
      <diagonal/>
    </border>
    <border diagonalDown="false" diagonalUp="false">
      <left style="hair"/>
      <right style="hair"/>
      <top/>
      <bottom/>
      <diagonal/>
    </border>
    <border diagonalDown="false" diagonalUp="false">
      <left style="thick"/>
      <right/>
      <top style="thick"/>
      <bottom style="thick"/>
      <diagonal/>
    </border>
    <border diagonalDown="false" diagonalUp="false">
      <left/>
      <right/>
      <top style="thick"/>
      <bottom style="thick"/>
      <diagonal/>
    </border>
    <border diagonalDown="false" diagonalUp="false">
      <left style="thick"/>
      <right style="thick"/>
      <top style="thick"/>
      <bottom/>
      <diagonal/>
    </border>
  </borders>
  <cellStyleXfs count="23">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true" applyBorder="true" applyFont="true" applyProtection="true" borderId="0" fillId="0" fontId="0" numFmtId="167">
      <alignment horizontal="general" indent="0" shrinkToFit="false" textRotation="0" vertical="bottom" wrapText="false"/>
      <protection hidden="false" locked="true"/>
    </xf>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xf applyAlignment="true" applyBorder="true" applyFont="true" applyProtection="true" borderId="0" fillId="0" fontId="12" numFmtId="164">
      <alignment horizontal="general" indent="0" shrinkToFit="false" textRotation="0" vertical="bottom" wrapText="false"/>
      <protection hidden="false" locked="true"/>
    </xf>
    <xf applyAlignment="true" applyBorder="true" applyFont="true" applyProtection="true" borderId="0" fillId="0" fontId="12" numFmtId="164">
      <alignment horizontal="general" indent="0" shrinkToFit="false" textRotation="0" vertical="bottom" wrapText="false"/>
      <protection hidden="false" locked="true"/>
    </xf>
    <xf applyAlignment="true" applyBorder="true" applyFont="true" applyProtection="true" borderId="0" fillId="0" fontId="12" numFmtId="164">
      <alignment horizontal="general" indent="0" shrinkToFit="false" textRotation="0" vertical="bottom" wrapText="false"/>
      <protection hidden="false" locked="true"/>
    </xf>
  </cellStyleXfs>
  <cellXfs count="226">
    <xf applyAlignment="false" applyBorder="false" applyFont="false" applyProtection="false" borderId="0" fillId="0" fontId="0" numFmtId="164" xfId="0">
      <alignment horizontal="general" indent="0" shrinkToFit="false" textRotation="0" vertical="bottom" wrapText="false"/>
      <protection hidden="false" locked="true"/>
    </xf>
    <xf applyAlignment="false" applyBorder="true" applyFont="true" applyProtection="false" borderId="1" fillId="0" fontId="4" numFmtId="164" xfId="0">
      <alignment horizontal="general" indent="0" shrinkToFit="false" textRotation="0" vertical="bottom" wrapText="false"/>
      <protection hidden="false" locked="true"/>
    </xf>
    <xf applyAlignment="true" applyBorder="true" applyFont="true" applyProtection="false" borderId="1" fillId="0" fontId="4" numFmtId="164" xfId="0">
      <alignment horizontal="center" indent="0" shrinkToFit="false" textRotation="0" vertical="bottom" wrapText="false"/>
      <protection hidden="false" locked="true"/>
    </xf>
    <xf applyAlignment="true" applyBorder="true" applyFont="true" applyProtection="false" borderId="1" fillId="0" fontId="4" numFmtId="164" xfId="0">
      <alignment horizontal="general" indent="0" shrinkToFit="false" textRotation="0" vertical="top" wrapText="false"/>
      <protection hidden="false" locked="true"/>
    </xf>
    <xf applyAlignment="true" applyBorder="true" applyFont="true" applyProtection="false" borderId="1" fillId="0" fontId="4" numFmtId="165" xfId="0">
      <alignment horizontal="center" indent="0" shrinkToFit="false" textRotation="0" vertical="top" wrapText="false"/>
      <protection hidden="false" locked="true"/>
    </xf>
    <xf applyAlignment="true" applyBorder="true" applyFont="true" applyProtection="false" borderId="1" fillId="0" fontId="4" numFmtId="165" xfId="0">
      <alignment horizontal="general" indent="0" shrinkToFit="false" textRotation="0" vertical="top" wrapText="false"/>
      <protection hidden="false" locked="true"/>
    </xf>
    <xf applyAlignment="true" applyBorder="true" applyFont="true" applyProtection="false" borderId="1" fillId="0" fontId="5" numFmtId="164" xfId="0">
      <alignment horizontal="general" indent="0" shrinkToFit="false" textRotation="0" vertical="top" wrapText="false"/>
      <protection hidden="false" locked="true"/>
    </xf>
    <xf applyAlignment="true" applyBorder="true" applyFont="true" applyProtection="false" borderId="1" fillId="0" fontId="5" numFmtId="164" xfId="0">
      <alignment horizontal="center" indent="0" shrinkToFit="false" textRotation="0" vertical="top" wrapText="true"/>
      <protection hidden="false" locked="true"/>
    </xf>
    <xf applyAlignment="true" applyBorder="true" applyFont="true" applyProtection="false" borderId="1" fillId="0" fontId="5" numFmtId="165" xfId="0">
      <alignment horizontal="center" indent="0" shrinkToFit="false" textRotation="0" vertical="top" wrapText="false"/>
      <protection hidden="false" locked="true"/>
    </xf>
    <xf applyAlignment="true" applyBorder="true" applyFont="true" applyProtection="false" borderId="1" fillId="0" fontId="5" numFmtId="165" xfId="0">
      <alignment horizontal="general" indent="0" shrinkToFit="false" textRotation="0" vertical="top" wrapText="false"/>
      <protection hidden="false" locked="true"/>
    </xf>
    <xf applyAlignment="true" applyBorder="true" applyFont="true" applyProtection="false" borderId="1" fillId="0" fontId="6" numFmtId="164" xfId="0">
      <alignment horizontal="center" indent="0" shrinkToFit="false" textRotation="0" vertical="top" wrapText="true"/>
      <protection hidden="false" locked="true"/>
    </xf>
    <xf applyAlignment="true" applyBorder="true" applyFont="true" applyProtection="false" borderId="1" fillId="0" fontId="5" numFmtId="165" xfId="0">
      <alignment horizontal="center" indent="0" shrinkToFit="false" textRotation="0" vertical="top" wrapText="true"/>
      <protection hidden="false" locked="true"/>
    </xf>
    <xf applyAlignment="true" applyBorder="true" applyFont="true" applyProtection="false" borderId="1" fillId="0" fontId="5" numFmtId="164" xfId="0">
      <alignment horizontal="general" indent="0" shrinkToFit="false" textRotation="0" vertical="top" wrapText="true"/>
      <protection hidden="false" locked="true"/>
    </xf>
    <xf applyAlignment="true" applyBorder="true" applyFont="true" applyProtection="false" borderId="1" fillId="0" fontId="5" numFmtId="165" xfId="0">
      <alignment horizontal="general" indent="0" shrinkToFit="false" textRotation="0" vertical="top" wrapText="true"/>
      <protection hidden="false" locked="true"/>
    </xf>
    <xf applyAlignment="true" applyBorder="true" applyFont="true" applyProtection="false" borderId="1" fillId="0" fontId="5" numFmtId="164" xfId="0">
      <alignment horizontal="left" indent="0" shrinkToFit="false" textRotation="0" vertical="top" wrapText="true"/>
      <protection hidden="false" locked="true"/>
    </xf>
    <xf applyAlignment="true" applyBorder="true" applyFont="true" applyProtection="false" borderId="1" fillId="0" fontId="5" numFmtId="166" xfId="0">
      <alignment horizontal="general" indent="0" shrinkToFit="false" textRotation="0" vertical="top" wrapText="true"/>
      <protection hidden="false" locked="true"/>
    </xf>
    <xf applyAlignment="true" applyBorder="true" applyFont="true" applyProtection="false" borderId="1" fillId="2" fontId="5" numFmtId="164" xfId="0">
      <alignment horizontal="center" indent="0" shrinkToFit="false" textRotation="0" vertical="center" wrapText="true"/>
      <protection hidden="false" locked="true"/>
    </xf>
    <xf applyAlignment="true" applyBorder="true" applyFont="true" applyProtection="false" borderId="1" fillId="0" fontId="5" numFmtId="164" xfId="0">
      <alignment horizontal="center" indent="0" shrinkToFit="false" textRotation="0" vertical="center" wrapText="true"/>
      <protection hidden="false" locked="true"/>
    </xf>
    <xf applyAlignment="true" applyBorder="true" applyFont="true" applyProtection="false" borderId="1" fillId="0" fontId="5" numFmtId="165" xfId="0">
      <alignment horizontal="center" indent="0" shrinkToFit="false" textRotation="0" vertical="center" wrapText="true"/>
      <protection hidden="false" locked="true"/>
    </xf>
    <xf applyAlignment="true" applyBorder="true" applyFont="true" applyProtection="false" borderId="1" fillId="0" fontId="6" numFmtId="164" xfId="0">
      <alignment horizontal="center" indent="0" shrinkToFit="false" textRotation="0" vertical="center" wrapText="true"/>
      <protection hidden="false" locked="true"/>
    </xf>
    <xf applyAlignment="true" applyBorder="true" applyFont="true" applyProtection="false" borderId="1" fillId="0" fontId="5" numFmtId="164" xfId="0">
      <alignment horizontal="general" indent="0" shrinkToFit="false" textRotation="0" vertical="center" wrapText="false"/>
      <protection hidden="false" locked="true"/>
    </xf>
    <xf applyAlignment="true" applyBorder="true" applyFont="true" applyProtection="false" borderId="1" fillId="0" fontId="5" numFmtId="164" xfId="0">
      <alignment horizontal="general" indent="0" shrinkToFit="false" textRotation="0" vertical="center" wrapText="true"/>
      <protection hidden="false" locked="true"/>
    </xf>
    <xf applyAlignment="true" applyBorder="true" applyFont="true" applyProtection="false" borderId="1" fillId="0" fontId="6" numFmtId="164" xfId="0">
      <alignment horizontal="left" indent="0" shrinkToFit="false" textRotation="0" vertical="top" wrapText="true"/>
      <protection hidden="false" locked="true"/>
    </xf>
    <xf applyAlignment="true" applyBorder="true" applyFont="true" applyProtection="false" borderId="1" fillId="0" fontId="6" numFmtId="166" xfId="0">
      <alignment horizontal="general" indent="0" shrinkToFit="false" textRotation="0" vertical="top" wrapText="true"/>
      <protection hidden="false" locked="true"/>
    </xf>
    <xf applyAlignment="true" applyBorder="true" applyFont="true" applyProtection="false" borderId="1" fillId="0" fontId="6" numFmtId="166" xfId="0">
      <alignment horizontal="left" indent="0" shrinkToFit="false" textRotation="0" vertical="top" wrapText="true"/>
      <protection hidden="false" locked="true"/>
    </xf>
    <xf applyAlignment="true" applyBorder="true" applyFont="true" applyProtection="false" borderId="1" fillId="3" fontId="6" numFmtId="166" xfId="0">
      <alignment horizontal="left" indent="0" shrinkToFit="false" textRotation="0" vertical="top" wrapText="true"/>
      <protection hidden="false" locked="true"/>
    </xf>
    <xf applyAlignment="true" applyBorder="true" applyFont="true" applyProtection="false" borderId="1" fillId="3" fontId="5" numFmtId="165" xfId="0">
      <alignment horizontal="left" indent="0" shrinkToFit="false" textRotation="0" vertical="top" wrapText="true"/>
      <protection hidden="false" locked="true"/>
    </xf>
    <xf applyAlignment="true" applyBorder="true" applyFont="true" applyProtection="false" borderId="1" fillId="3" fontId="5" numFmtId="166" xfId="0">
      <alignment horizontal="left" indent="0" shrinkToFit="false" textRotation="0" vertical="top" wrapText="true"/>
      <protection hidden="false" locked="true"/>
    </xf>
    <xf applyAlignment="true" applyBorder="true" applyFont="true" applyProtection="false" borderId="1" fillId="0" fontId="6" numFmtId="165" xfId="0">
      <alignment horizontal="center" indent="0" shrinkToFit="false" textRotation="0" vertical="top" wrapText="true"/>
      <protection hidden="false" locked="true"/>
    </xf>
    <xf applyAlignment="true" applyBorder="true" applyFont="true" applyProtection="false" borderId="1" fillId="4" fontId="6" numFmtId="166" xfId="0">
      <alignment horizontal="left" indent="0" shrinkToFit="false" textRotation="0" vertical="top" wrapText="true"/>
      <protection hidden="false" locked="true"/>
    </xf>
    <xf applyAlignment="true" applyBorder="true" applyFont="true" applyProtection="false" borderId="1" fillId="4" fontId="5" numFmtId="165" xfId="0">
      <alignment horizontal="left" indent="0" shrinkToFit="false" textRotation="0" vertical="top" wrapText="true"/>
      <protection hidden="false" locked="true"/>
    </xf>
    <xf applyAlignment="true" applyBorder="true" applyFont="true" applyProtection="true" borderId="1" fillId="0" fontId="5" numFmtId="167" xfId="15">
      <alignment horizontal="center" indent="0" shrinkToFit="false" textRotation="0" vertical="top" wrapText="false"/>
      <protection hidden="false" locked="true"/>
    </xf>
    <xf applyAlignment="false" applyBorder="true" applyFont="true" applyProtection="false" borderId="1" fillId="0" fontId="5" numFmtId="167" xfId="0">
      <alignment horizontal="general" indent="0" shrinkToFit="false" textRotation="0" vertical="bottom" wrapText="false"/>
      <protection hidden="false" locked="true"/>
    </xf>
    <xf applyAlignment="true" applyBorder="true" applyFont="true" applyProtection="false" borderId="1" fillId="0" fontId="5" numFmtId="168" xfId="0">
      <alignment horizontal="center" indent="0" shrinkToFit="false" textRotation="0" vertical="top" wrapText="false"/>
      <protection hidden="false" locked="true"/>
    </xf>
    <xf applyAlignment="false" applyBorder="true" applyFont="true" applyProtection="false" borderId="1" fillId="0" fontId="5" numFmtId="164" xfId="0">
      <alignment horizontal="general" indent="0" shrinkToFit="false" textRotation="0" vertical="bottom" wrapText="false"/>
      <protection hidden="false" locked="true"/>
    </xf>
    <xf applyAlignment="true" applyBorder="true" applyFont="true" applyProtection="true" borderId="1" fillId="0" fontId="5" numFmtId="167" xfId="15">
      <alignment horizontal="general" indent="0" shrinkToFit="false" textRotation="0" vertical="top" wrapText="false"/>
      <protection hidden="false" locked="true"/>
    </xf>
    <xf applyAlignment="true" applyBorder="true" applyFont="true" applyProtection="false" borderId="1" fillId="0" fontId="5" numFmtId="164" xfId="0">
      <alignment horizontal="justify" indent="0" shrinkToFit="false" textRotation="0" vertical="center" wrapText="true"/>
      <protection hidden="false" locked="true"/>
    </xf>
    <xf applyAlignment="true" applyBorder="true" applyFont="true" applyProtection="false" borderId="1" fillId="0" fontId="5" numFmtId="169" xfId="0">
      <alignment horizontal="center" indent="0" shrinkToFit="false" textRotation="0" vertical="top" wrapText="true"/>
      <protection hidden="false" locked="true"/>
    </xf>
    <xf applyAlignment="true" applyBorder="true" applyFont="true" applyProtection="false" borderId="1" fillId="0" fontId="5" numFmtId="166" xfId="0">
      <alignment horizontal="left" indent="0" shrinkToFit="false" textRotation="0" vertical="top" wrapText="true"/>
      <protection hidden="false" locked="true"/>
    </xf>
    <xf applyAlignment="true" applyBorder="true" applyFont="true" applyProtection="false" borderId="1" fillId="3" fontId="5" numFmtId="165" xfId="0">
      <alignment horizontal="center" indent="0" shrinkToFit="false" textRotation="0" vertical="top" wrapText="true"/>
      <protection hidden="false" locked="true"/>
    </xf>
    <xf applyAlignment="true" applyBorder="true" applyFont="true" applyProtection="true" borderId="1" fillId="2" fontId="5" numFmtId="167" xfId="15">
      <alignment horizontal="general" indent="0" shrinkToFit="false" textRotation="0" vertical="top" wrapText="false"/>
      <protection hidden="false" locked="true"/>
    </xf>
    <xf applyAlignment="false" applyBorder="true" applyFont="true" applyProtection="false" borderId="1" fillId="2" fontId="5" numFmtId="164" xfId="0">
      <alignment horizontal="general" indent="0" shrinkToFit="false" textRotation="0" vertical="bottom" wrapText="false"/>
      <protection hidden="false" locked="true"/>
    </xf>
    <xf applyAlignment="true" applyBorder="true" applyFont="true" applyProtection="true" borderId="1" fillId="0" fontId="5" numFmtId="167" xfId="15">
      <alignment horizontal="general" indent="0" shrinkToFit="false" textRotation="0" vertical="top" wrapText="true"/>
      <protection hidden="false" locked="true"/>
    </xf>
    <xf applyAlignment="true" applyBorder="true" applyFont="true" applyProtection="false" borderId="1" fillId="2" fontId="5" numFmtId="165" xfId="0">
      <alignment horizontal="center" indent="0" shrinkToFit="false" textRotation="0" vertical="top" wrapText="true"/>
      <protection hidden="false" locked="true"/>
    </xf>
    <xf applyAlignment="true" applyBorder="true" applyFont="true" applyProtection="true" borderId="1" fillId="2" fontId="5" numFmtId="167" xfId="15">
      <alignment horizontal="general" indent="0" shrinkToFit="false" textRotation="0" vertical="top" wrapText="true"/>
      <protection hidden="false" locked="true"/>
    </xf>
    <xf applyAlignment="true" applyBorder="true" applyFont="true" applyProtection="false" borderId="1" fillId="2" fontId="5" numFmtId="164" xfId="0">
      <alignment horizontal="general" indent="0" shrinkToFit="false" textRotation="0" vertical="top" wrapText="true"/>
      <protection hidden="false" locked="true"/>
    </xf>
    <xf applyAlignment="true" applyBorder="true" applyFont="true" applyProtection="false" borderId="2" fillId="0" fontId="5" numFmtId="164" xfId="0">
      <alignment horizontal="left" indent="0" shrinkToFit="false" textRotation="0" vertical="top" wrapText="true"/>
      <protection hidden="false" locked="true"/>
    </xf>
    <xf applyAlignment="true" applyBorder="true" applyFont="true" applyProtection="true" borderId="1" fillId="0" fontId="6" numFmtId="167" xfId="15">
      <alignment horizontal="general" indent="0" shrinkToFit="false" textRotation="0" vertical="top" wrapText="true"/>
      <protection hidden="false" locked="true"/>
    </xf>
    <xf applyAlignment="true" applyBorder="true" applyFont="true" applyProtection="false" borderId="1" fillId="0" fontId="6" numFmtId="164" xfId="0">
      <alignment horizontal="general" indent="0" shrinkToFit="false" textRotation="0" vertical="top" wrapText="true"/>
      <protection hidden="false" locked="true"/>
    </xf>
    <xf applyAlignment="true" applyBorder="true" applyFont="true" applyProtection="false" borderId="1" fillId="0" fontId="5" numFmtId="169" xfId="0">
      <alignment horizontal="general" indent="0" shrinkToFit="false" textRotation="0" vertical="top" wrapText="true"/>
      <protection hidden="false" locked="true"/>
    </xf>
    <xf applyAlignment="true" applyBorder="true" applyFont="true" applyProtection="true" borderId="1" fillId="0" fontId="6" numFmtId="167" xfId="15">
      <alignment horizontal="center" indent="0" shrinkToFit="false" textRotation="0" vertical="top" wrapText="true"/>
      <protection hidden="false" locked="true"/>
    </xf>
    <xf applyAlignment="true" applyBorder="true" applyFont="true" applyProtection="false" borderId="1" fillId="0" fontId="5" numFmtId="166" xfId="0">
      <alignment horizontal="right" indent="0" shrinkToFit="false" textRotation="0" vertical="top" wrapText="true"/>
      <protection hidden="false" locked="true"/>
    </xf>
    <xf applyAlignment="true" applyBorder="true" applyFont="true" applyProtection="false" borderId="1" fillId="0" fontId="6" numFmtId="166" xfId="0">
      <alignment horizontal="center" indent="0" shrinkToFit="false" textRotation="0" vertical="top" wrapText="true"/>
      <protection hidden="false" locked="true"/>
    </xf>
    <xf applyAlignment="true" applyBorder="true" applyFont="true" applyProtection="false" borderId="1" fillId="0" fontId="5" numFmtId="166" xfId="0">
      <alignment horizontal="center" indent="0" shrinkToFit="false" textRotation="0" vertical="top" wrapText="true"/>
      <protection hidden="false" locked="true"/>
    </xf>
    <xf applyAlignment="true" applyBorder="true" applyFont="true" applyProtection="false" borderId="1" fillId="0" fontId="7" numFmtId="164" xfId="0">
      <alignment horizontal="left" indent="0" shrinkToFit="false" textRotation="0" vertical="top" wrapText="true"/>
      <protection hidden="false" locked="true"/>
    </xf>
    <xf applyAlignment="true" applyBorder="true" applyFont="true" applyProtection="false" borderId="1" fillId="4" fontId="6" numFmtId="166" xfId="0">
      <alignment horizontal="general" indent="0" shrinkToFit="false" textRotation="0" vertical="top" wrapText="true"/>
      <protection hidden="false" locked="true"/>
    </xf>
    <xf applyAlignment="true" applyBorder="true" applyFont="true" applyProtection="false" borderId="1" fillId="4" fontId="5" numFmtId="165" xfId="0">
      <alignment horizontal="general" indent="0" shrinkToFit="false" textRotation="0" vertical="top" wrapText="true"/>
      <protection hidden="false" locked="true"/>
    </xf>
    <xf applyAlignment="true" applyBorder="true" applyFont="true" applyProtection="false" borderId="1" fillId="0" fontId="5" numFmtId="166" xfId="0">
      <alignment horizontal="general" indent="0" shrinkToFit="false" textRotation="0" vertical="top" wrapText="false"/>
      <protection hidden="false" locked="true"/>
    </xf>
    <xf applyAlignment="true" applyBorder="true" applyFont="true" applyProtection="true" borderId="1" fillId="0" fontId="5" numFmtId="165" xfId="15">
      <alignment horizontal="general" indent="0" shrinkToFit="false" textRotation="0" vertical="top" wrapText="false"/>
      <protection hidden="false" locked="true"/>
    </xf>
    <xf applyAlignment="false" applyBorder="true" applyFont="true" applyProtection="false" borderId="1" fillId="0" fontId="6" numFmtId="164" xfId="0">
      <alignment horizontal="general" indent="0" shrinkToFit="false" textRotation="0" vertical="bottom" wrapText="false"/>
      <protection hidden="false" locked="true"/>
    </xf>
    <xf applyAlignment="true" applyBorder="true" applyFont="true" applyProtection="false" borderId="1" fillId="0" fontId="5" numFmtId="167" xfId="0">
      <alignment horizontal="general" indent="0" shrinkToFit="false" textRotation="0" vertical="top" wrapText="false"/>
      <protection hidden="false" locked="true"/>
    </xf>
    <xf applyAlignment="false" applyBorder="true" applyFont="true" applyProtection="false" borderId="1" fillId="0" fontId="8" numFmtId="164" xfId="0">
      <alignment horizontal="general" indent="0" shrinkToFit="false" textRotation="0" vertical="bottom" wrapText="false"/>
      <protection hidden="false" locked="true"/>
    </xf>
    <xf applyAlignment="true" applyBorder="true" applyFont="true" applyProtection="false" borderId="1" fillId="0" fontId="8" numFmtId="164" xfId="0">
      <alignment horizontal="center" indent="0" shrinkToFit="false" textRotation="0" vertical="bottom" wrapText="false"/>
      <protection hidden="false" locked="true"/>
    </xf>
    <xf applyAlignment="true" applyBorder="true" applyFont="true" applyProtection="false" borderId="1" fillId="0" fontId="8" numFmtId="164" xfId="0">
      <alignment horizontal="center" indent="0" shrinkToFit="false" textRotation="0" vertical="top" wrapText="true"/>
      <protection hidden="false" locked="true"/>
    </xf>
    <xf applyAlignment="true" applyBorder="true" applyFont="true" applyProtection="false" borderId="1" fillId="0" fontId="8" numFmtId="164" xfId="0">
      <alignment horizontal="right" indent="0" shrinkToFit="false" textRotation="0" vertical="bottom" wrapText="false"/>
      <protection hidden="false" locked="true"/>
    </xf>
    <xf applyAlignment="true" applyBorder="true" applyFont="true" applyProtection="false" borderId="1" fillId="0" fontId="8" numFmtId="164" xfId="0">
      <alignment horizontal="center" indent="0" shrinkToFit="false" textRotation="0" vertical="center" wrapText="false"/>
      <protection hidden="false" locked="true"/>
    </xf>
    <xf applyAlignment="true" applyBorder="true" applyFont="true" applyProtection="false" borderId="1" fillId="0" fontId="9" numFmtId="164" xfId="0">
      <alignment horizontal="center" indent="0" shrinkToFit="false" textRotation="0" vertical="center" wrapText="true"/>
      <protection hidden="false" locked="true"/>
    </xf>
    <xf applyAlignment="true" applyBorder="true" applyFont="true" applyProtection="false" borderId="1" fillId="0" fontId="8" numFmtId="164" xfId="0">
      <alignment horizontal="general" indent="0" shrinkToFit="false" textRotation="0" vertical="center" wrapText="false"/>
      <protection hidden="false" locked="true"/>
    </xf>
    <xf applyAlignment="true" applyBorder="true" applyFont="true" applyProtection="false" borderId="1" fillId="0" fontId="8" numFmtId="164" xfId="0">
      <alignment horizontal="center" indent="0" shrinkToFit="false" textRotation="0" vertical="center" wrapText="true"/>
      <protection hidden="false" locked="true"/>
    </xf>
    <xf applyAlignment="true" applyBorder="true" applyFont="true" applyProtection="false" borderId="1" fillId="0" fontId="8" numFmtId="164" xfId="0">
      <alignment horizontal="general" indent="0" shrinkToFit="false" textRotation="0" vertical="center" wrapText="true"/>
      <protection hidden="false" locked="true"/>
    </xf>
    <xf applyAlignment="true" applyBorder="true" applyFont="true" applyProtection="false" borderId="1" fillId="0" fontId="10" numFmtId="164" xfId="0">
      <alignment horizontal="center" indent="0" shrinkToFit="false" textRotation="0" vertical="center" wrapText="true"/>
      <protection hidden="false" locked="true"/>
    </xf>
    <xf applyAlignment="true" applyBorder="true" applyFont="true" applyProtection="false" borderId="1" fillId="0" fontId="10" numFmtId="170" xfId="0">
      <alignment horizontal="center" indent="0" shrinkToFit="false" textRotation="0" vertical="center" wrapText="true"/>
      <protection hidden="false" locked="true"/>
    </xf>
    <xf applyAlignment="true" applyBorder="true" applyFont="true" applyProtection="false" borderId="1" fillId="0" fontId="10" numFmtId="170" xfId="0">
      <alignment horizontal="general" indent="0" shrinkToFit="false" textRotation="0" vertical="center" wrapText="true"/>
      <protection hidden="false" locked="true"/>
    </xf>
    <xf applyAlignment="false" applyBorder="true" applyFont="true" applyProtection="false" borderId="1" fillId="5" fontId="8" numFmtId="170" xfId="0">
      <alignment horizontal="general" indent="0" shrinkToFit="false" textRotation="0" vertical="bottom" wrapText="false"/>
      <protection hidden="false" locked="true"/>
    </xf>
    <xf applyAlignment="false" applyBorder="true" applyFont="true" applyProtection="false" borderId="1" fillId="5" fontId="8" numFmtId="166" xfId="0">
      <alignment horizontal="general" indent="0" shrinkToFit="false" textRotation="0" vertical="bottom" wrapText="false"/>
      <protection hidden="false" locked="true"/>
    </xf>
    <xf applyAlignment="false" applyBorder="true" applyFont="true" applyProtection="false" borderId="1" fillId="5" fontId="8" numFmtId="164" xfId="0">
      <alignment horizontal="general" indent="0" shrinkToFit="false" textRotation="0" vertical="bottom" wrapText="false"/>
      <protection hidden="false" locked="true"/>
    </xf>
    <xf applyAlignment="true" applyBorder="true" applyFont="true" applyProtection="false" borderId="1" fillId="0" fontId="8" numFmtId="170" xfId="0">
      <alignment horizontal="center" indent="0" shrinkToFit="false" textRotation="0" vertical="center" wrapText="true"/>
      <protection hidden="false" locked="true"/>
    </xf>
    <xf applyAlignment="true" applyBorder="true" applyFont="true" applyProtection="false" borderId="1" fillId="0" fontId="8" numFmtId="170" xfId="0">
      <alignment horizontal="general" indent="0" shrinkToFit="false" textRotation="0" vertical="center" wrapText="true"/>
      <protection hidden="false" locked="true"/>
    </xf>
    <xf applyAlignment="true" applyBorder="true" applyFont="true" applyProtection="false" borderId="1" fillId="0" fontId="8" numFmtId="164" xfId="0">
      <alignment horizontal="justify" indent="0" shrinkToFit="false" textRotation="0" vertical="center" wrapText="true"/>
      <protection hidden="false" locked="true"/>
    </xf>
    <xf applyAlignment="true" applyBorder="true" applyFont="true" applyProtection="false" borderId="1" fillId="6" fontId="10" numFmtId="164" xfId="0">
      <alignment horizontal="center" indent="0" shrinkToFit="false" textRotation="0" vertical="center" wrapText="true"/>
      <protection hidden="false" locked="true"/>
    </xf>
    <xf applyAlignment="true" applyBorder="true" applyFont="true" applyProtection="false" borderId="1" fillId="6" fontId="10" numFmtId="164" xfId="0">
      <alignment horizontal="general" indent="0" shrinkToFit="false" textRotation="0" vertical="center" wrapText="true"/>
      <protection hidden="false" locked="true"/>
    </xf>
    <xf applyAlignment="true" applyBorder="true" applyFont="true" applyProtection="false" borderId="1" fillId="6" fontId="10" numFmtId="170" xfId="0">
      <alignment horizontal="center" indent="0" shrinkToFit="false" textRotation="0" vertical="center" wrapText="true"/>
      <protection hidden="false" locked="true"/>
    </xf>
    <xf applyAlignment="true" applyBorder="true" applyFont="true" applyProtection="false" borderId="1" fillId="6" fontId="10" numFmtId="170" xfId="0">
      <alignment horizontal="general" indent="0" shrinkToFit="false" textRotation="0" vertical="center" wrapText="true"/>
      <protection hidden="false" locked="true"/>
    </xf>
    <xf applyAlignment="false" applyBorder="true" applyFont="true" applyProtection="false" borderId="1" fillId="7" fontId="8" numFmtId="170" xfId="0">
      <alignment horizontal="general" indent="0" shrinkToFit="false" textRotation="0" vertical="bottom" wrapText="false"/>
      <protection hidden="false" locked="true"/>
    </xf>
    <xf applyAlignment="false" applyBorder="true" applyFont="true" applyProtection="false" borderId="1" fillId="7" fontId="10" numFmtId="164" xfId="0">
      <alignment horizontal="general" indent="0" shrinkToFit="false" textRotation="0" vertical="bottom" wrapText="false"/>
      <protection hidden="false" locked="true"/>
    </xf>
    <xf applyAlignment="true" applyBorder="true" applyFont="true" applyProtection="false" borderId="1" fillId="6" fontId="8" numFmtId="164" xfId="0">
      <alignment horizontal="general" indent="0" shrinkToFit="false" textRotation="0" vertical="center" wrapText="true"/>
      <protection hidden="false" locked="true"/>
    </xf>
    <xf applyAlignment="true" applyBorder="true" applyFont="true" applyProtection="false" borderId="1" fillId="6" fontId="11" numFmtId="170" xfId="0">
      <alignment horizontal="center" indent="0" shrinkToFit="false" textRotation="0" vertical="center" wrapText="true"/>
      <protection hidden="false" locked="true"/>
    </xf>
    <xf applyAlignment="true" applyBorder="true" applyFont="true" applyProtection="false" borderId="1" fillId="6" fontId="8" numFmtId="170" xfId="0">
      <alignment horizontal="general" indent="0" shrinkToFit="false" textRotation="0" vertical="center" wrapText="true"/>
      <protection hidden="false" locked="true"/>
    </xf>
    <xf applyAlignment="true" applyBorder="true" applyFont="true" applyProtection="false" borderId="1" fillId="6" fontId="8" numFmtId="170" xfId="0">
      <alignment horizontal="center" indent="0" shrinkToFit="false" textRotation="0" vertical="center" wrapText="true"/>
      <protection hidden="false" locked="true"/>
    </xf>
    <xf applyAlignment="false" applyBorder="true" applyFont="true" applyProtection="false" borderId="1" fillId="7" fontId="8" numFmtId="164" xfId="0">
      <alignment horizontal="general" indent="0" shrinkToFit="false" textRotation="0" vertical="bottom" wrapText="false"/>
      <protection hidden="false" locked="true"/>
    </xf>
    <xf applyAlignment="true" applyBorder="true" applyFont="true" applyProtection="false" borderId="1" fillId="6" fontId="8" numFmtId="170" xfId="0">
      <alignment horizontal="center" indent="0" shrinkToFit="false" textRotation="0" vertical="top" wrapText="true"/>
      <protection hidden="false" locked="true"/>
    </xf>
    <xf applyAlignment="true" applyBorder="true" applyFont="true" applyProtection="false" borderId="1" fillId="6" fontId="8" numFmtId="170" xfId="0">
      <alignment horizontal="general" indent="0" shrinkToFit="false" textRotation="0" vertical="top" wrapText="true"/>
      <protection hidden="false" locked="true"/>
    </xf>
    <xf applyAlignment="false" applyBorder="true" applyFont="true" applyProtection="false" borderId="1" fillId="7" fontId="8" numFmtId="166" xfId="0">
      <alignment horizontal="general" indent="0" shrinkToFit="false" textRotation="0" vertical="bottom" wrapText="false"/>
      <protection hidden="false" locked="true"/>
    </xf>
    <xf applyAlignment="true" applyBorder="true" applyFont="true" applyProtection="false" borderId="1" fillId="6" fontId="8" numFmtId="164" xfId="0">
      <alignment horizontal="justify" indent="0" shrinkToFit="false" textRotation="0" vertical="center" wrapText="true"/>
      <protection hidden="false" locked="true"/>
    </xf>
    <xf applyAlignment="true" applyBorder="true" applyFont="true" applyProtection="false" borderId="1" fillId="2" fontId="8" numFmtId="164" xfId="0">
      <alignment horizontal="center" indent="0" shrinkToFit="false" textRotation="0" vertical="center" wrapText="true"/>
      <protection hidden="false" locked="true"/>
    </xf>
    <xf applyAlignment="true" applyBorder="true" applyFont="true" applyProtection="false" borderId="1" fillId="2" fontId="10" numFmtId="164" xfId="0">
      <alignment horizontal="general" indent="0" shrinkToFit="false" textRotation="0" vertical="center" wrapText="true"/>
      <protection hidden="false" locked="true"/>
    </xf>
    <xf applyAlignment="true" applyBorder="true" applyFont="true" applyProtection="false" borderId="1" fillId="2" fontId="10" numFmtId="170" xfId="0">
      <alignment horizontal="center" indent="0" shrinkToFit="false" textRotation="0" vertical="center" wrapText="true"/>
      <protection hidden="false" locked="true"/>
    </xf>
    <xf applyAlignment="true" applyBorder="true" applyFont="true" applyProtection="false" borderId="1" fillId="2" fontId="10" numFmtId="170" xfId="0">
      <alignment horizontal="general" indent="0" shrinkToFit="false" textRotation="0" vertical="center" wrapText="true"/>
      <protection hidden="false" locked="true"/>
    </xf>
    <xf applyAlignment="false" applyBorder="true" applyFont="true" applyProtection="false" borderId="1" fillId="2" fontId="8" numFmtId="170" xfId="0">
      <alignment horizontal="general" indent="0" shrinkToFit="false" textRotation="0" vertical="bottom" wrapText="false"/>
      <protection hidden="false" locked="true"/>
    </xf>
    <xf applyAlignment="false" applyBorder="true" applyFont="true" applyProtection="false" borderId="1" fillId="2" fontId="10" numFmtId="164" xfId="0">
      <alignment horizontal="general" indent="0" shrinkToFit="false" textRotation="0" vertical="bottom" wrapText="false"/>
      <protection hidden="false" locked="true"/>
    </xf>
    <xf applyAlignment="true" applyBorder="true" applyFont="true" applyProtection="false" borderId="1" fillId="2" fontId="8" numFmtId="164" xfId="0">
      <alignment horizontal="general" indent="0" shrinkToFit="false" textRotation="0" vertical="center" wrapText="true"/>
      <protection hidden="false" locked="true"/>
    </xf>
    <xf applyAlignment="true" applyBorder="true" applyFont="true" applyProtection="false" borderId="1" fillId="2" fontId="8" numFmtId="170" xfId="0">
      <alignment horizontal="center" indent="0" shrinkToFit="false" textRotation="0" vertical="center" wrapText="true"/>
      <protection hidden="false" locked="true"/>
    </xf>
    <xf applyAlignment="true" applyBorder="true" applyFont="true" applyProtection="false" borderId="1" fillId="2" fontId="8" numFmtId="170" xfId="0">
      <alignment horizontal="general" indent="0" shrinkToFit="false" textRotation="0" vertical="center" wrapText="true"/>
      <protection hidden="false" locked="true"/>
    </xf>
    <xf applyAlignment="false" applyBorder="true" applyFont="true" applyProtection="false" borderId="1" fillId="2" fontId="8" numFmtId="164" xfId="0">
      <alignment horizontal="general" indent="0" shrinkToFit="false" textRotation="0" vertical="bottom" wrapText="false"/>
      <protection hidden="false" locked="true"/>
    </xf>
    <xf applyAlignment="true" applyBorder="true" applyFont="true" applyProtection="false" borderId="1" fillId="2" fontId="8" numFmtId="170" xfId="0">
      <alignment horizontal="center" indent="0" shrinkToFit="false" textRotation="0" vertical="top" wrapText="true"/>
      <protection hidden="false" locked="true"/>
    </xf>
    <xf applyAlignment="true" applyBorder="true" applyFont="true" applyProtection="false" borderId="1" fillId="2" fontId="8" numFmtId="170" xfId="0">
      <alignment horizontal="general" indent="0" shrinkToFit="false" textRotation="0" vertical="top" wrapText="true"/>
      <protection hidden="false" locked="true"/>
    </xf>
    <xf applyAlignment="false" applyBorder="true" applyFont="true" applyProtection="false" borderId="1" fillId="2" fontId="8" numFmtId="166" xfId="0">
      <alignment horizontal="general" indent="0" shrinkToFit="false" textRotation="0" vertical="bottom" wrapText="false"/>
      <protection hidden="false" locked="true"/>
    </xf>
    <xf applyAlignment="true" applyBorder="true" applyFont="true" applyProtection="false" borderId="1" fillId="2" fontId="8" numFmtId="164" xfId="0">
      <alignment horizontal="justify" indent="0" shrinkToFit="false" textRotation="0" vertical="center" wrapText="true"/>
      <protection hidden="false" locked="true"/>
    </xf>
    <xf applyAlignment="true" applyBorder="true" applyFont="true" applyProtection="false" borderId="1" fillId="0" fontId="8" numFmtId="170" xfId="0">
      <alignment horizontal="general" indent="0" shrinkToFit="false" textRotation="0" vertical="top" wrapText="true"/>
      <protection hidden="false" locked="true"/>
    </xf>
    <xf applyAlignment="true" applyBorder="true" applyFont="true" applyProtection="false" borderId="1" fillId="0" fontId="8" numFmtId="170" xfId="0">
      <alignment horizontal="center" indent="0" shrinkToFit="false" textRotation="0" vertical="top" wrapText="true"/>
      <protection hidden="false" locked="true"/>
    </xf>
    <xf applyAlignment="false" applyBorder="false" applyFont="false" applyProtection="false" borderId="0" fillId="0" fontId="12" numFmtId="164" xfId="20">
      <alignment horizontal="general" indent="0" shrinkToFit="false" textRotation="0" vertical="bottom" wrapText="false"/>
      <protection hidden="false" locked="true"/>
    </xf>
    <xf applyAlignment="true" applyBorder="true" applyFont="true" applyProtection="false" borderId="0" fillId="0" fontId="13" numFmtId="164" xfId="20">
      <alignment horizontal="left" indent="0" shrinkToFit="false" textRotation="0" vertical="bottom" wrapText="true"/>
      <protection hidden="false" locked="true"/>
    </xf>
    <xf applyAlignment="false" applyBorder="false" applyFont="true" applyProtection="false" borderId="0" fillId="0" fontId="13" numFmtId="164" xfId="20">
      <alignment horizontal="general" indent="0" shrinkToFit="false" textRotation="0" vertical="bottom" wrapText="false"/>
      <protection hidden="false" locked="true"/>
    </xf>
    <xf applyAlignment="false" applyBorder="false" applyFont="true" applyProtection="false" borderId="0" fillId="0" fontId="14" numFmtId="164" xfId="20">
      <alignment horizontal="general" indent="0" shrinkToFit="false" textRotation="0" vertical="bottom" wrapText="false"/>
      <protection hidden="false" locked="true"/>
    </xf>
    <xf applyAlignment="true" applyBorder="false" applyFont="true" applyProtection="false" borderId="0" fillId="0" fontId="15" numFmtId="164" xfId="20">
      <alignment horizontal="left" indent="0" shrinkToFit="false" textRotation="0" vertical="bottom" wrapText="false"/>
      <protection hidden="false" locked="true"/>
    </xf>
    <xf applyAlignment="true" applyBorder="false" applyFont="true" applyProtection="false" borderId="0" fillId="0" fontId="15" numFmtId="164" xfId="20">
      <alignment horizontal="center" indent="0" shrinkToFit="false" textRotation="0" vertical="bottom" wrapText="false"/>
      <protection hidden="false" locked="true"/>
    </xf>
    <xf applyAlignment="true" applyBorder="false" applyFont="true" applyProtection="false" borderId="0" fillId="0" fontId="15" numFmtId="171" xfId="20">
      <alignment horizontal="center" indent="0" shrinkToFit="false" textRotation="0" vertical="bottom" wrapText="false"/>
      <protection hidden="false" locked="true"/>
    </xf>
    <xf applyAlignment="true" applyBorder="true" applyFont="true" applyProtection="false" borderId="0" fillId="0" fontId="13" numFmtId="164" xfId="20">
      <alignment horizontal="left" indent="0" shrinkToFit="false" textRotation="0" vertical="top" wrapText="true"/>
      <protection hidden="false" locked="true"/>
    </xf>
    <xf applyAlignment="true" applyBorder="true" applyFont="true" applyProtection="false" borderId="0" fillId="0" fontId="13" numFmtId="172" xfId="20">
      <alignment horizontal="left" indent="0" shrinkToFit="false" textRotation="0" vertical="top" wrapText="true"/>
      <protection hidden="false" locked="true"/>
    </xf>
    <xf applyAlignment="true" applyBorder="true" applyFont="true" applyProtection="false" borderId="3" fillId="0" fontId="16" numFmtId="165" xfId="20">
      <alignment horizontal="center" indent="0" shrinkToFit="false" textRotation="0" vertical="center" wrapText="true"/>
      <protection hidden="false" locked="true"/>
    </xf>
    <xf applyAlignment="true" applyBorder="true" applyFont="true" applyProtection="false" borderId="4" fillId="0" fontId="17" numFmtId="165" xfId="20">
      <alignment horizontal="center" indent="0" shrinkToFit="false" textRotation="0" vertical="center" wrapText="true"/>
      <protection hidden="false" locked="true"/>
    </xf>
    <xf applyAlignment="true" applyBorder="true" applyFont="true" applyProtection="false" borderId="5" fillId="0" fontId="17" numFmtId="165" xfId="20">
      <alignment horizontal="left" indent="0" shrinkToFit="false" textRotation="0" vertical="center" wrapText="true"/>
      <protection hidden="false" locked="true"/>
    </xf>
    <xf applyAlignment="true" applyBorder="true" applyFont="true" applyProtection="false" borderId="5" fillId="0" fontId="17" numFmtId="165" xfId="20">
      <alignment horizontal="center" indent="0" shrinkToFit="false" textRotation="0" vertical="center" wrapText="true"/>
      <protection hidden="false" locked="true"/>
    </xf>
    <xf applyAlignment="true" applyBorder="true" applyFont="true" applyProtection="false" borderId="5" fillId="0" fontId="17" numFmtId="173" xfId="20">
      <alignment horizontal="right" indent="0" shrinkToFit="false" textRotation="0" vertical="center" wrapText="true"/>
      <protection hidden="false" locked="true"/>
    </xf>
    <xf applyAlignment="true" applyBorder="true" applyFont="true" applyProtection="false" borderId="5" fillId="0" fontId="18" numFmtId="173" xfId="20">
      <alignment horizontal="right" indent="0" shrinkToFit="false" textRotation="0" vertical="center" wrapText="true"/>
      <protection hidden="false" locked="true"/>
    </xf>
    <xf applyAlignment="true" applyBorder="true" applyFont="true" applyProtection="false" borderId="1" fillId="0" fontId="14" numFmtId="165" xfId="20">
      <alignment horizontal="center" indent="0" shrinkToFit="false" textRotation="0" vertical="center" wrapText="true"/>
      <protection hidden="false" locked="true"/>
    </xf>
    <xf applyAlignment="true" applyBorder="true" applyFont="true" applyProtection="false" borderId="1" fillId="0" fontId="14" numFmtId="165" xfId="20">
      <alignment horizontal="left" indent="0" shrinkToFit="false" textRotation="0" vertical="center" wrapText="true"/>
      <protection hidden="false" locked="true"/>
    </xf>
    <xf applyAlignment="true" applyBorder="true" applyFont="true" applyProtection="false" borderId="1" fillId="0" fontId="14" numFmtId="173" xfId="20">
      <alignment horizontal="right" indent="0" shrinkToFit="false" textRotation="0" vertical="center" wrapText="true"/>
      <protection hidden="false" locked="true"/>
    </xf>
    <xf applyAlignment="true" applyBorder="true" applyFont="true" applyProtection="false" borderId="1" fillId="0" fontId="19" numFmtId="173" xfId="20">
      <alignment horizontal="right" indent="0" shrinkToFit="false" textRotation="0" vertical="center" wrapText="true"/>
      <protection hidden="false" locked="true"/>
    </xf>
    <xf applyAlignment="true" applyBorder="true" applyFont="true" applyProtection="false" borderId="1" fillId="0" fontId="20" numFmtId="173" xfId="20">
      <alignment horizontal="right" indent="0" shrinkToFit="false" textRotation="0" vertical="center" wrapText="true"/>
      <protection hidden="false" locked="true"/>
    </xf>
    <xf applyAlignment="true" applyBorder="true" applyFont="true" applyProtection="false" borderId="5" fillId="0" fontId="17" numFmtId="172" xfId="20">
      <alignment horizontal="left" indent="0" shrinkToFit="false" textRotation="0" vertical="center" wrapText="true"/>
      <protection hidden="false" locked="true"/>
    </xf>
    <xf applyAlignment="true" applyBorder="true" applyFont="true" applyProtection="false" borderId="1" fillId="0" fontId="14" numFmtId="172" xfId="20">
      <alignment horizontal="left" indent="0" shrinkToFit="false" textRotation="0" vertical="center" wrapText="true"/>
      <protection hidden="false" locked="true"/>
    </xf>
    <xf applyAlignment="true" applyBorder="true" applyFont="true" applyProtection="false" borderId="4" fillId="0" fontId="17" numFmtId="165" xfId="20">
      <alignment horizontal="center" indent="0" shrinkToFit="false" textRotation="0" vertical="bottom" wrapText="false"/>
      <protection hidden="false" locked="true"/>
    </xf>
    <xf applyAlignment="true" applyBorder="true" applyFont="true" applyProtection="false" borderId="5" fillId="0" fontId="17" numFmtId="165" xfId="20">
      <alignment horizontal="left" indent="0" shrinkToFit="false" textRotation="0" vertical="bottom" wrapText="false"/>
      <protection hidden="false" locked="true"/>
    </xf>
    <xf applyAlignment="true" applyBorder="true" applyFont="true" applyProtection="false" borderId="5" fillId="0" fontId="17" numFmtId="165" xfId="20">
      <alignment horizontal="center" indent="0" shrinkToFit="false" textRotation="0" vertical="bottom" wrapText="false"/>
      <protection hidden="false" locked="true"/>
    </xf>
    <xf applyAlignment="true" applyBorder="true" applyFont="true" applyProtection="false" borderId="5" fillId="0" fontId="17" numFmtId="173" xfId="20">
      <alignment horizontal="right" indent="0" shrinkToFit="false" textRotation="0" vertical="bottom" wrapText="false"/>
      <protection hidden="false" locked="true"/>
    </xf>
    <xf applyAlignment="false" applyBorder="false" applyFont="false" applyProtection="false" borderId="0" fillId="0" fontId="12" numFmtId="164" xfId="21">
      <alignment horizontal="general" indent="0" shrinkToFit="false" textRotation="0" vertical="bottom" wrapText="false"/>
      <protection hidden="false" locked="true"/>
    </xf>
    <xf applyAlignment="true" applyBorder="true" applyFont="true" applyProtection="false" borderId="6" fillId="0" fontId="16" numFmtId="164" xfId="21">
      <alignment horizontal="left" indent="0" shrinkToFit="false" textRotation="0" vertical="center" wrapText="false"/>
      <protection hidden="false" locked="true"/>
    </xf>
    <xf applyAlignment="true" applyBorder="true" applyFont="true" applyProtection="false" borderId="6" fillId="0" fontId="13" numFmtId="164" xfId="21">
      <alignment horizontal="general" indent="0" shrinkToFit="false" textRotation="0" vertical="center" wrapText="false"/>
      <protection hidden="false" locked="true"/>
    </xf>
    <xf applyAlignment="true" applyBorder="true" applyFont="true" applyProtection="false" borderId="6" fillId="0" fontId="13" numFmtId="164" xfId="21">
      <alignment horizontal="center" indent="0" shrinkToFit="false" textRotation="0" vertical="center" wrapText="false"/>
      <protection hidden="false" locked="true"/>
    </xf>
    <xf applyAlignment="true" applyBorder="true" applyFont="true" applyProtection="false" borderId="0" fillId="0" fontId="13" numFmtId="164" xfId="21">
      <alignment horizontal="center" indent="0" shrinkToFit="false" textRotation="0" vertical="center" wrapText="false"/>
      <protection hidden="false" locked="true"/>
    </xf>
    <xf applyAlignment="true" applyBorder="false" applyFont="true" applyProtection="false" borderId="0" fillId="0" fontId="13" numFmtId="164" xfId="21">
      <alignment horizontal="general" indent="0" shrinkToFit="false" textRotation="0" vertical="center" wrapText="false"/>
      <protection hidden="false" locked="true"/>
    </xf>
    <xf applyAlignment="true" applyBorder="true" applyFont="true" applyProtection="false" borderId="0" fillId="0" fontId="13" numFmtId="164" xfId="21">
      <alignment horizontal="left" indent="0" shrinkToFit="false" textRotation="0" vertical="center" wrapText="false"/>
      <protection hidden="false" locked="true"/>
    </xf>
    <xf applyAlignment="true" applyBorder="false" applyFont="true" applyProtection="false" borderId="0" fillId="0" fontId="22" numFmtId="165" xfId="21">
      <alignment horizontal="left" indent="0" shrinkToFit="false" textRotation="0" vertical="center" wrapText="false"/>
      <protection hidden="false" locked="true"/>
    </xf>
    <xf applyAlignment="true" applyBorder="false" applyFont="true" applyProtection="false" borderId="0" fillId="0" fontId="16" numFmtId="164" xfId="21">
      <alignment horizontal="center" indent="0" shrinkToFit="false" textRotation="0" vertical="center" wrapText="false"/>
      <protection hidden="false" locked="true"/>
    </xf>
    <xf applyAlignment="true" applyBorder="false" applyFont="true" applyProtection="false" borderId="0" fillId="0" fontId="16" numFmtId="164" xfId="21">
      <alignment horizontal="right" indent="0" shrinkToFit="false" textRotation="0" vertical="center" wrapText="false"/>
      <protection hidden="false" locked="true"/>
    </xf>
    <xf applyAlignment="true" applyBorder="false" applyFont="true" applyProtection="false" borderId="0" fillId="0" fontId="16" numFmtId="164" xfId="21">
      <alignment horizontal="left" indent="0" shrinkToFit="false" textRotation="0" vertical="center" wrapText="false"/>
      <protection hidden="false" locked="true"/>
    </xf>
    <xf applyAlignment="true" applyBorder="false" applyFont="true" applyProtection="false" borderId="0" fillId="0" fontId="13" numFmtId="164" xfId="21">
      <alignment horizontal="left" indent="0" shrinkToFit="false" textRotation="0" vertical="center" wrapText="false"/>
      <protection hidden="false" locked="true"/>
    </xf>
    <xf applyAlignment="true" applyBorder="true" applyFont="true" applyProtection="false" borderId="0" fillId="0" fontId="16" numFmtId="164" xfId="21">
      <alignment horizontal="general" indent="0" shrinkToFit="false" textRotation="0" vertical="center" wrapText="false"/>
      <protection hidden="false" locked="true"/>
    </xf>
    <xf applyAlignment="true" applyBorder="true" applyFont="true" applyProtection="false" borderId="3" fillId="0" fontId="16" numFmtId="165" xfId="21">
      <alignment horizontal="center" indent="0" shrinkToFit="false" textRotation="0" vertical="center" wrapText="true"/>
      <protection hidden="false" locked="true"/>
    </xf>
    <xf applyAlignment="true" applyBorder="true" applyFont="true" applyProtection="false" borderId="7" fillId="0" fontId="13" numFmtId="165" xfId="21">
      <alignment horizontal="left" indent="0" shrinkToFit="false" textRotation="0" vertical="center" wrapText="true"/>
      <protection hidden="false" locked="true"/>
    </xf>
    <xf applyAlignment="true" applyBorder="true" applyFont="true" applyProtection="false" borderId="7" fillId="0" fontId="13" numFmtId="165" xfId="21">
      <alignment horizontal="center" indent="0" shrinkToFit="false" textRotation="0" vertical="center" wrapText="true"/>
      <protection hidden="false" locked="true"/>
    </xf>
    <xf applyAlignment="true" applyBorder="true" applyFont="true" applyProtection="false" borderId="7" fillId="0" fontId="13" numFmtId="174" xfId="21">
      <alignment horizontal="center" indent="0" shrinkToFit="false" textRotation="0" vertical="center" wrapText="true"/>
      <protection hidden="false" locked="true"/>
    </xf>
    <xf applyAlignment="true" applyBorder="true" applyFont="true" applyProtection="false" borderId="7" fillId="8" fontId="13" numFmtId="175" xfId="21">
      <alignment horizontal="right" indent="0" shrinkToFit="false" textRotation="0" vertical="center" wrapText="true"/>
      <protection hidden="false" locked="true"/>
    </xf>
    <xf applyAlignment="true" applyBorder="true" applyFont="true" applyProtection="false" borderId="7" fillId="8" fontId="13" numFmtId="165" xfId="21">
      <alignment horizontal="left" indent="0" shrinkToFit="false" textRotation="0" vertical="center" wrapText="true"/>
      <protection hidden="false" locked="true"/>
    </xf>
    <xf applyAlignment="true" applyBorder="true" applyFont="true" applyProtection="false" borderId="7" fillId="8" fontId="13" numFmtId="165" xfId="21">
      <alignment horizontal="center" indent="0" shrinkToFit="false" textRotation="0" vertical="center" wrapText="true"/>
      <protection hidden="false" locked="true"/>
    </xf>
    <xf applyAlignment="false" applyBorder="false" applyFont="false" applyProtection="false" borderId="0" fillId="8" fontId="12" numFmtId="164" xfId="21">
      <alignment horizontal="general" indent="0" shrinkToFit="false" textRotation="0" vertical="bottom" wrapText="false"/>
      <protection hidden="false" locked="true"/>
    </xf>
    <xf applyAlignment="true" applyBorder="true" applyFont="true" applyProtection="false" borderId="7" fillId="9" fontId="13" numFmtId="175" xfId="21">
      <alignment horizontal="right" indent="0" shrinkToFit="false" textRotation="0" vertical="center" wrapText="true"/>
      <protection hidden="false" locked="true"/>
    </xf>
    <xf applyAlignment="true" applyBorder="true" applyFont="true" applyProtection="false" borderId="7" fillId="9" fontId="13" numFmtId="165" xfId="21">
      <alignment horizontal="left" indent="0" shrinkToFit="false" textRotation="0" vertical="center" wrapText="true"/>
      <protection hidden="false" locked="true"/>
    </xf>
    <xf applyAlignment="true" applyBorder="true" applyFont="true" applyProtection="false" borderId="7" fillId="9" fontId="13" numFmtId="172" xfId="21">
      <alignment horizontal="left" indent="0" shrinkToFit="false" textRotation="0" vertical="center" wrapText="true"/>
      <protection hidden="false" locked="true"/>
    </xf>
    <xf applyAlignment="true" applyBorder="true" applyFont="true" applyProtection="false" borderId="7" fillId="9" fontId="13" numFmtId="165" xfId="21">
      <alignment horizontal="center" indent="0" shrinkToFit="false" textRotation="0" vertical="center" wrapText="true"/>
      <protection hidden="false" locked="true"/>
    </xf>
    <xf applyAlignment="false" applyBorder="false" applyFont="false" applyProtection="false" borderId="0" fillId="9" fontId="12" numFmtId="164" xfId="21">
      <alignment horizontal="general" indent="0" shrinkToFit="false" textRotation="0" vertical="bottom" wrapText="false"/>
      <protection hidden="false" locked="true"/>
    </xf>
    <xf applyAlignment="true" applyBorder="true" applyFont="true" applyProtection="false" borderId="7" fillId="10" fontId="13" numFmtId="175" xfId="21">
      <alignment horizontal="right" indent="0" shrinkToFit="false" textRotation="0" vertical="center" wrapText="true"/>
      <protection hidden="false" locked="true"/>
    </xf>
    <xf applyAlignment="true" applyBorder="true" applyFont="true" applyProtection="false" borderId="7" fillId="10" fontId="13" numFmtId="165" xfId="21">
      <alignment horizontal="left" indent="0" shrinkToFit="false" textRotation="0" vertical="center" wrapText="true"/>
      <protection hidden="false" locked="true"/>
    </xf>
    <xf applyAlignment="true" applyBorder="true" applyFont="true" applyProtection="false" borderId="7" fillId="10" fontId="13" numFmtId="165" xfId="21">
      <alignment horizontal="center" indent="0" shrinkToFit="false" textRotation="0" vertical="center" wrapText="true"/>
      <protection hidden="false" locked="true"/>
    </xf>
    <xf applyAlignment="false" applyBorder="false" applyFont="false" applyProtection="false" borderId="0" fillId="10" fontId="12" numFmtId="164" xfId="21">
      <alignment horizontal="general" indent="0" shrinkToFit="false" textRotation="0" vertical="bottom" wrapText="false"/>
      <protection hidden="false" locked="true"/>
    </xf>
    <xf applyAlignment="true" applyBorder="true" applyFont="true" applyProtection="false" borderId="7" fillId="11" fontId="13" numFmtId="175" xfId="21">
      <alignment horizontal="right" indent="0" shrinkToFit="false" textRotation="0" vertical="center" wrapText="true"/>
      <protection hidden="false" locked="true"/>
    </xf>
    <xf applyAlignment="true" applyBorder="true" applyFont="true" applyProtection="false" borderId="7" fillId="11" fontId="13" numFmtId="165" xfId="21">
      <alignment horizontal="left" indent="0" shrinkToFit="false" textRotation="0" vertical="center" wrapText="true"/>
      <protection hidden="false" locked="true"/>
    </xf>
    <xf applyAlignment="true" applyBorder="true" applyFont="true" applyProtection="false" borderId="7" fillId="11" fontId="13" numFmtId="165" xfId="21">
      <alignment horizontal="center" indent="0" shrinkToFit="false" textRotation="0" vertical="center" wrapText="true"/>
      <protection hidden="false" locked="true"/>
    </xf>
    <xf applyAlignment="true" applyBorder="true" applyFont="true" applyProtection="false" borderId="7" fillId="0" fontId="13" numFmtId="175" xfId="21">
      <alignment horizontal="right" indent="0" shrinkToFit="false" textRotation="0" vertical="center" wrapText="true"/>
      <protection hidden="false" locked="true"/>
    </xf>
    <xf applyAlignment="true" applyBorder="true" applyFont="true" applyProtection="false" borderId="7" fillId="12" fontId="13" numFmtId="175" xfId="21">
      <alignment horizontal="right" indent="0" shrinkToFit="false" textRotation="0" vertical="center" wrapText="true"/>
      <protection hidden="false" locked="true"/>
    </xf>
    <xf applyAlignment="true" applyBorder="true" applyFont="true" applyProtection="false" borderId="7" fillId="12" fontId="13" numFmtId="165" xfId="21">
      <alignment horizontal="left" indent="0" shrinkToFit="false" textRotation="0" vertical="center" wrapText="true"/>
      <protection hidden="false" locked="true"/>
    </xf>
    <xf applyAlignment="true" applyBorder="true" applyFont="true" applyProtection="false" borderId="7" fillId="12" fontId="13" numFmtId="165" xfId="21">
      <alignment horizontal="center" indent="0" shrinkToFit="false" textRotation="0" vertical="center" wrapText="true"/>
      <protection hidden="false" locked="true"/>
    </xf>
    <xf applyAlignment="false" applyBorder="false" applyFont="false" applyProtection="false" borderId="0" fillId="12" fontId="12" numFmtId="164" xfId="21">
      <alignment horizontal="general" indent="0" shrinkToFit="false" textRotation="0" vertical="bottom" wrapText="false"/>
      <protection hidden="false" locked="true"/>
    </xf>
    <xf applyAlignment="true" applyBorder="true" applyFont="true" applyProtection="false" borderId="3" fillId="0" fontId="16" numFmtId="165" xfId="21">
      <alignment horizontal="left" indent="0" shrinkToFit="false" textRotation="0" vertical="center" wrapText="true"/>
      <protection hidden="false" locked="true"/>
    </xf>
    <xf applyAlignment="true" applyBorder="true" applyFont="true" applyProtection="false" borderId="3" fillId="0" fontId="16" numFmtId="174" xfId="21">
      <alignment horizontal="center" indent="0" shrinkToFit="false" textRotation="0" vertical="center" wrapText="true"/>
      <protection hidden="false" locked="true"/>
    </xf>
    <xf applyAlignment="true" applyBorder="true" applyFont="true" applyProtection="false" borderId="3" fillId="0" fontId="16" numFmtId="175" xfId="21">
      <alignment horizontal="right" indent="0" shrinkToFit="false" textRotation="0" vertical="center" wrapText="true"/>
      <protection hidden="false" locked="true"/>
    </xf>
    <xf applyAlignment="true" applyBorder="true" applyFont="true" applyProtection="true" borderId="0" fillId="0" fontId="12" numFmtId="167" xfId="15">
      <alignment horizontal="general" indent="0" shrinkToFit="false" textRotation="0" vertical="bottom" wrapText="false"/>
      <protection hidden="false" locked="true"/>
    </xf>
    <xf applyAlignment="true" applyBorder="true" applyFont="true" applyProtection="false" borderId="7" fillId="13" fontId="13" numFmtId="165" xfId="21">
      <alignment horizontal="left" indent="0" shrinkToFit="false" textRotation="0" vertical="center" wrapText="true"/>
      <protection hidden="false" locked="true"/>
    </xf>
    <xf applyAlignment="true" applyBorder="true" applyFont="true" applyProtection="false" borderId="7" fillId="13" fontId="13" numFmtId="165" xfId="21">
      <alignment horizontal="center" indent="0" shrinkToFit="false" textRotation="0" vertical="center" wrapText="true"/>
      <protection hidden="false" locked="true"/>
    </xf>
    <xf applyAlignment="true" applyBorder="true" applyFont="true" applyProtection="false" borderId="7" fillId="13" fontId="13" numFmtId="174" xfId="21">
      <alignment horizontal="center" indent="0" shrinkToFit="false" textRotation="0" vertical="center" wrapText="true"/>
      <protection hidden="false" locked="true"/>
    </xf>
    <xf applyAlignment="true" applyBorder="true" applyFont="true" applyProtection="false" borderId="7" fillId="13" fontId="13" numFmtId="175" xfId="21">
      <alignment horizontal="right" indent="0" shrinkToFit="false" textRotation="0" vertical="center" wrapText="true"/>
      <protection hidden="false" locked="true"/>
    </xf>
    <xf applyAlignment="true" applyBorder="true" applyFont="true" applyProtection="false" borderId="8" fillId="13" fontId="14" numFmtId="165" xfId="20">
      <alignment horizontal="center" indent="0" shrinkToFit="false" textRotation="0" vertical="center" wrapText="true"/>
      <protection hidden="false" locked="true"/>
    </xf>
    <xf applyAlignment="true" applyBorder="true" applyFont="true" applyProtection="false" borderId="0" fillId="0" fontId="13" numFmtId="164" xfId="0">
      <alignment horizontal="left" indent="0" shrinkToFit="false" textRotation="0" vertical="bottom" wrapText="true"/>
      <protection hidden="false" locked="true"/>
    </xf>
    <xf applyAlignment="false" applyBorder="false" applyFont="true" applyProtection="false" borderId="0" fillId="0" fontId="13" numFmtId="164" xfId="0">
      <alignment horizontal="general" indent="0" shrinkToFit="false" textRotation="0" vertical="bottom" wrapText="false"/>
      <protection hidden="false" locked="true"/>
    </xf>
    <xf applyAlignment="false" applyBorder="false" applyFont="true" applyProtection="false" borderId="0" fillId="0" fontId="14" numFmtId="164" xfId="0">
      <alignment horizontal="general" indent="0" shrinkToFit="false" textRotation="0" vertical="bottom" wrapText="false"/>
      <protection hidden="false" locked="true"/>
    </xf>
    <xf applyAlignment="true" applyBorder="false" applyFont="true" applyProtection="false" borderId="0" fillId="0" fontId="15" numFmtId="164" xfId="0">
      <alignment horizontal="left" indent="0" shrinkToFit="false" textRotation="0" vertical="bottom" wrapText="false"/>
      <protection hidden="false" locked="true"/>
    </xf>
    <xf applyAlignment="true" applyBorder="false" applyFont="true" applyProtection="false" borderId="0" fillId="0" fontId="15" numFmtId="164" xfId="0">
      <alignment horizontal="center" indent="0" shrinkToFit="false" textRotation="0" vertical="bottom" wrapText="false"/>
      <protection hidden="false" locked="true"/>
    </xf>
    <xf applyAlignment="true" applyBorder="false" applyFont="true" applyProtection="false" borderId="0" fillId="0" fontId="15" numFmtId="171" xfId="0">
      <alignment horizontal="center" indent="0" shrinkToFit="false" textRotation="0" vertical="bottom" wrapText="false"/>
      <protection hidden="false" locked="true"/>
    </xf>
    <xf applyAlignment="true" applyBorder="true" applyFont="true" applyProtection="false" borderId="0" fillId="0" fontId="13" numFmtId="164" xfId="0">
      <alignment horizontal="left" indent="0" shrinkToFit="false" textRotation="0" vertical="top" wrapText="true"/>
      <protection hidden="false" locked="true"/>
    </xf>
    <xf applyAlignment="true" applyBorder="true" applyFont="true" applyProtection="false" borderId="3" fillId="0" fontId="16" numFmtId="165" xfId="0">
      <alignment horizontal="center" indent="0" shrinkToFit="false" textRotation="0" vertical="center" wrapText="true"/>
      <protection hidden="false" locked="true"/>
    </xf>
    <xf applyAlignment="true" applyBorder="true" applyFont="true" applyProtection="false" borderId="1" fillId="0" fontId="14" numFmtId="165" xfId="0">
      <alignment horizontal="left" indent="0" shrinkToFit="false" textRotation="0" vertical="center" wrapText="true"/>
      <protection hidden="false" locked="true"/>
    </xf>
    <xf applyAlignment="true" applyBorder="true" applyFont="true" applyProtection="false" borderId="1" fillId="0" fontId="14" numFmtId="165" xfId="0">
      <alignment horizontal="center" indent="0" shrinkToFit="false" textRotation="0" vertical="center" wrapText="true"/>
      <protection hidden="false" locked="true"/>
    </xf>
    <xf applyAlignment="true" applyBorder="true" applyFont="true" applyProtection="false" borderId="1" fillId="0" fontId="14" numFmtId="175" xfId="0">
      <alignment horizontal="right" indent="0" shrinkToFit="false" textRotation="0" vertical="center" wrapText="true"/>
      <protection hidden="false" locked="true"/>
    </xf>
    <xf applyAlignment="true" applyBorder="true" applyFont="true" applyProtection="false" borderId="4" fillId="0" fontId="17" numFmtId="165" xfId="0">
      <alignment horizontal="left" indent="0" shrinkToFit="false" textRotation="0" vertical="bottom" wrapText="false"/>
      <protection hidden="false" locked="true"/>
    </xf>
    <xf applyAlignment="true" applyBorder="true" applyFont="true" applyProtection="false" borderId="5" fillId="0" fontId="17" numFmtId="165" xfId="0">
      <alignment horizontal="center" indent="0" shrinkToFit="false" textRotation="0" vertical="bottom" wrapText="false"/>
      <protection hidden="false" locked="true"/>
    </xf>
    <xf applyAlignment="true" applyBorder="true" applyFont="true" applyProtection="false" borderId="5" fillId="0" fontId="17" numFmtId="165" xfId="0">
      <alignment horizontal="left" indent="0" shrinkToFit="false" textRotation="0" vertical="bottom" wrapText="false"/>
      <protection hidden="false" locked="true"/>
    </xf>
    <xf applyAlignment="true" applyBorder="true" applyFont="true" applyProtection="false" borderId="5" fillId="0" fontId="17" numFmtId="175" xfId="0">
      <alignment horizontal="right" indent="0" shrinkToFit="false" textRotation="0" vertical="bottom" wrapText="false"/>
      <protection hidden="false" locked="true"/>
    </xf>
    <xf applyAlignment="true" applyBorder="false" applyFont="true" applyProtection="false" borderId="0" fillId="0" fontId="12" numFmtId="164" xfId="22">
      <alignment horizontal="right" indent="0" shrinkToFit="false" textRotation="0" vertical="bottom" wrapText="false"/>
      <protection hidden="false" locked="true"/>
    </xf>
    <xf applyAlignment="true" applyBorder="true" applyFont="true" applyProtection="false" borderId="0" fillId="0" fontId="12" numFmtId="164" xfId="22">
      <alignment horizontal="general" indent="0" shrinkToFit="false" textRotation="0" vertical="bottom" wrapText="false"/>
      <protection hidden="false" locked="true"/>
    </xf>
    <xf applyAlignment="true" applyBorder="true" applyFont="true" applyProtection="false" borderId="0" fillId="0" fontId="24" numFmtId="164" xfId="22">
      <alignment horizontal="center" indent="0" shrinkToFit="false" textRotation="0" vertical="bottom" wrapText="true"/>
      <protection hidden="false" locked="true"/>
    </xf>
    <xf applyAlignment="false" applyBorder="false" applyFont="true" applyProtection="false" borderId="0" fillId="0" fontId="12" numFmtId="164" xfId="22">
      <alignment horizontal="general" indent="0" shrinkToFit="false" textRotation="0" vertical="bottom" wrapText="false"/>
      <protection hidden="false" locked="true"/>
    </xf>
    <xf applyAlignment="true" applyBorder="true" applyFont="true" applyProtection="false" borderId="0" fillId="0" fontId="12" numFmtId="165" xfId="22">
      <alignment horizontal="general" indent="0" shrinkToFit="false" textRotation="0" vertical="bottom" wrapText="true"/>
      <protection hidden="false" locked="true"/>
    </xf>
    <xf applyAlignment="true" applyBorder="true" applyFont="true" applyProtection="false" borderId="3" fillId="0" fontId="24" numFmtId="164" xfId="22">
      <alignment horizontal="center" indent="0" shrinkToFit="false" textRotation="0" vertical="center" wrapText="true"/>
      <protection hidden="false" locked="true"/>
    </xf>
    <xf applyAlignment="true" applyBorder="true" applyFont="true" applyProtection="false" borderId="3" fillId="0" fontId="24" numFmtId="165" xfId="22">
      <alignment horizontal="center" indent="0" shrinkToFit="false" textRotation="0" vertical="center" wrapText="true"/>
      <protection hidden="false" locked="true"/>
    </xf>
    <xf applyAlignment="true" applyBorder="true" applyFont="true" applyProtection="false" borderId="3" fillId="0" fontId="24" numFmtId="165" xfId="22">
      <alignment horizontal="center" indent="0" shrinkToFit="false" textRotation="0" vertical="center" wrapText="false"/>
      <protection hidden="false" locked="true"/>
    </xf>
    <xf applyAlignment="true" applyBorder="true" applyFont="true" applyProtection="false" borderId="3" fillId="0" fontId="24" numFmtId="164" xfId="22">
      <alignment horizontal="center" indent="0" shrinkToFit="false" textRotation="0" vertical="center" wrapText="false"/>
      <protection hidden="false" locked="true"/>
    </xf>
    <xf applyAlignment="true" applyBorder="true" applyFont="true" applyProtection="false" borderId="3" fillId="0" fontId="12" numFmtId="164" xfId="22">
      <alignment horizontal="center" indent="0" shrinkToFit="false" textRotation="0" vertical="center" wrapText="true"/>
      <protection hidden="false" locked="true"/>
    </xf>
    <xf applyAlignment="true" applyBorder="true" applyFont="true" applyProtection="false" borderId="3" fillId="0" fontId="12" numFmtId="165" xfId="22">
      <alignment horizontal="center" indent="0" shrinkToFit="false" textRotation="0" vertical="center" wrapText="true"/>
      <protection hidden="false" locked="true"/>
    </xf>
    <xf applyAlignment="true" applyBorder="true" applyFont="true" applyProtection="false" borderId="3" fillId="0" fontId="12" numFmtId="165" xfId="22">
      <alignment horizontal="center" indent="0" shrinkToFit="false" textRotation="0" vertical="center" wrapText="false"/>
      <protection hidden="false" locked="true"/>
    </xf>
    <xf applyAlignment="true" applyBorder="true" applyFont="true" applyProtection="false" borderId="3" fillId="0" fontId="12" numFmtId="164" xfId="22">
      <alignment horizontal="center" indent="0" shrinkToFit="false" textRotation="0" vertical="center" wrapText="false"/>
      <protection hidden="false" locked="true"/>
    </xf>
    <xf applyAlignment="true" applyBorder="true" applyFont="true" applyProtection="false" borderId="3" fillId="0" fontId="12" numFmtId="164" xfId="22">
      <alignment horizontal="general" indent="0" shrinkToFit="false" textRotation="0" vertical="top" wrapText="true"/>
      <protection hidden="false" locked="true"/>
    </xf>
    <xf applyAlignment="true" applyBorder="true" applyFont="true" applyProtection="false" borderId="3" fillId="0" fontId="12" numFmtId="165" xfId="22">
      <alignment horizontal="center" indent="0" shrinkToFit="false" textRotation="0" vertical="top" wrapText="false"/>
      <protection hidden="false" locked="true"/>
    </xf>
    <xf applyAlignment="true" applyBorder="true" applyFont="true" applyProtection="false" borderId="3" fillId="0" fontId="12" numFmtId="175" xfId="22">
      <alignment horizontal="center" indent="0" shrinkToFit="false" textRotation="0" vertical="top" wrapText="false"/>
      <protection hidden="false" locked="true"/>
    </xf>
    <xf applyAlignment="true" applyBorder="true" applyFont="true" applyProtection="false" borderId="3" fillId="0" fontId="12" numFmtId="164" xfId="22">
      <alignment horizontal="center" indent="0" shrinkToFit="false" textRotation="0" vertical="top" wrapText="true"/>
      <protection hidden="false" locked="true"/>
    </xf>
    <xf applyAlignment="true" applyBorder="true" applyFont="true" applyProtection="false" borderId="0" fillId="0" fontId="12" numFmtId="164" xfId="22">
      <alignment horizontal="general" indent="0" shrinkToFit="false" textRotation="0" vertical="top" wrapText="false"/>
      <protection hidden="false" locked="true"/>
    </xf>
    <xf applyAlignment="true" applyBorder="true" applyFont="true" applyProtection="false" borderId="3" fillId="0" fontId="12" numFmtId="164" xfId="22">
      <alignment horizontal="general" indent="0" shrinkToFit="false" textRotation="0" vertical="center" wrapText="true"/>
      <protection hidden="false" locked="true"/>
    </xf>
    <xf applyAlignment="true" applyBorder="true" applyFont="true" applyProtection="false" borderId="3" fillId="0" fontId="24" numFmtId="165" xfId="22">
      <alignment horizontal="left" indent="0" shrinkToFit="false" textRotation="0" vertical="center" wrapText="false"/>
      <protection hidden="false" locked="true"/>
    </xf>
    <xf applyAlignment="true" applyBorder="true" applyFont="true" applyProtection="false" borderId="3" fillId="0" fontId="24" numFmtId="175" xfId="22">
      <alignment horizontal="center" indent="0" shrinkToFit="false" textRotation="0" vertical="center" wrapText="false"/>
      <protection hidden="false" locked="true"/>
    </xf>
    <xf applyAlignment="true" applyBorder="true" applyFont="true" applyProtection="false" borderId="0" fillId="0" fontId="12" numFmtId="164" xfId="22">
      <alignment horizontal="general" indent="0" shrinkToFit="false" textRotation="0" vertical="top" wrapText="true"/>
      <protection hidden="false" locked="true"/>
    </xf>
    <xf applyAlignment="true" applyBorder="true" applyFont="true" applyProtection="false" borderId="9" fillId="0" fontId="12" numFmtId="164" xfId="22">
      <alignment horizontal="general" indent="0" shrinkToFit="false" textRotation="0" vertical="top" wrapText="true"/>
      <protection hidden="false" locked="true"/>
    </xf>
    <xf applyAlignment="true" applyBorder="true" applyFont="true" applyProtection="false" borderId="10" fillId="0" fontId="12" numFmtId="165" xfId="22">
      <alignment horizontal="center" indent="0" shrinkToFit="false" textRotation="0" vertical="top" wrapText="false"/>
      <protection hidden="false" locked="true"/>
    </xf>
    <xf applyAlignment="true" applyBorder="true" applyFont="true" applyProtection="false" borderId="3" fillId="0" fontId="24" numFmtId="175" xfId="22">
      <alignment horizontal="center" indent="0" shrinkToFit="false" textRotation="0" vertical="top" wrapText="false"/>
      <protection hidden="false" locked="true"/>
    </xf>
    <xf applyAlignment="true" applyBorder="true" applyFont="true" applyProtection="false" borderId="11" fillId="0" fontId="12" numFmtId="164" xfId="22">
      <alignment horizontal="general" indent="0" shrinkToFit="false" textRotation="0" vertical="top" wrapText="true"/>
      <protection hidden="false" locked="true"/>
    </xf>
    <xf applyAlignment="true" applyBorder="true" applyFont="true" applyProtection="false" borderId="11" fillId="0" fontId="12" numFmtId="164" xfId="22">
      <alignment horizontal="center" indent="0" shrinkToFit="false" textRotation="0" vertical="top" wrapText="true"/>
      <protection hidden="false" locked="true"/>
    </xf>
    <xf applyAlignment="false" applyBorder="false" applyFont="true" applyProtection="false" borderId="0" fillId="0" fontId="12" numFmtId="175" xfId="22">
      <alignment horizontal="general" indent="0" shrinkToFit="false" textRotation="0" vertical="bottom" wrapText="false"/>
      <protection hidden="false" locked="true"/>
    </xf>
  </cellXfs>
  <cellStyles count="9">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Excel Built-in Excel Built-in Excel Built-in Excel Built-in Excel Built-in Excel Built-in Excel Built-in Excel Built-in Excel Built-in Обычный 2" xfId="20"/>
    <cellStyle builtinId="54" customBuiltin="true" name="Excel Built-in Excel Built-in Excel Built-in Excel Built-in Excel Built-in Excel Built-in Excel Built-in Excel Built-in Excel Built-in Обычный 2 2" xfId="21"/>
    <cellStyle builtinId="54" customBuiltin="true" name="Excel Built-in Excel Built-in Excel Built-in Excel Built-in Excel Built-in Excel Built-in Excel Built-in Excel Built-in Excel Built-in Обычный 3"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7C3DD"/>
      <rgbColor rgb="FF808080"/>
      <rgbColor rgb="FFA6A6A6"/>
      <rgbColor rgb="FF993366"/>
      <rgbColor rgb="FFFFFFCC"/>
      <rgbColor rgb="FFCCFFFF"/>
      <rgbColor rgb="FF660066"/>
      <rgbColor rgb="FFFF8080"/>
      <rgbColor rgb="FF0070C0"/>
      <rgbColor rgb="FFBDC9E4"/>
      <rgbColor rgb="FF000080"/>
      <rgbColor rgb="FFFF00FF"/>
      <rgbColor rgb="FFFFFF00"/>
      <rgbColor rgb="FF00FFFF"/>
      <rgbColor rgb="FF800080"/>
      <rgbColor rgb="FF800000"/>
      <rgbColor rgb="FF008080"/>
      <rgbColor rgb="FF0000FF"/>
      <rgbColor rgb="FF00CCFF"/>
      <rgbColor rgb="FFCCFFFF"/>
      <rgbColor rgb="FFD9D9D9"/>
      <rgbColor rgb="FFFFFF99"/>
      <rgbColor rgb="FFCCC1DA"/>
      <rgbColor rgb="FFFF99CC"/>
      <rgbColor rgb="FFCA90FA"/>
      <rgbColor rgb="FFCCCCCC"/>
      <rgbColor rgb="FF3366FF"/>
      <rgbColor rgb="FF33CCCC"/>
      <rgbColor rgb="FF99CC00"/>
      <rgbColor rgb="FFFFCC00"/>
      <rgbColor rgb="FFFF9900"/>
      <rgbColor rgb="FFFF6600"/>
      <rgbColor rgb="FF666699"/>
      <rgbColor rgb="FF9E97C4"/>
      <rgbColor rgb="FF003366"/>
      <rgbColor rgb="FF339966"/>
      <rgbColor rgb="FF003300"/>
      <rgbColor rgb="FF333300"/>
      <rgbColor rgb="FF993300"/>
      <rgbColor rgb="FF993366"/>
      <rgbColor rgb="FF333399"/>
      <rgbColor rgb="FF1A1A1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a="http://schemas.openxmlformats.org/drawingml/2006/main" xmlns:r="http://schemas.openxmlformats.org/officeDocument/2006/relationships" xmlns:xdr="http://schemas.openxmlformats.org/drawingml/2006/spreadsheetDrawing"/>
</file>

<file path=xl/drawings/drawing2.xml><?xml version="1.0" encoding="utf-8"?>
<xdr:wsDr xmlns:a="http://schemas.openxmlformats.org/drawingml/2006/main" xmlns:r="http://schemas.openxmlformats.org/officeDocument/2006/relationships" xmlns:xdr="http://schemas.openxmlformats.org/drawingml/2006/spreadsheetDrawing"/>
</file>

<file path=xl/drawings/drawing3.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282600</xdr:colOff>
      <xdr:row>826</xdr:row>
      <xdr:rowOff>151200</xdr:rowOff>
    </xdr:from>
    <xdr:to>
      <xdr:col>1</xdr:col>
      <xdr:colOff>1232640</xdr:colOff>
      <xdr:row>826</xdr:row>
      <xdr:rowOff>307080</xdr:rowOff>
    </xdr:to>
    <xdr:sp>
      <xdr:nvSpPr>
        <xdr:cNvPr id="0" name="CustomShape 1"/>
        <xdr:cNvSpPr/>
      </xdr:nvSpPr>
      <xdr:spPr>
        <a:xfrm>
          <a:off x="282600" y="120564000"/>
          <a:ext cx="1877040" cy="155880"/>
        </a:xfrm>
        <a:prstGeom prst="rect">
          <a:avLst/>
        </a:prstGeom>
      </xdr:spPr>
      <xdr:txBody>
        <a:bodyPr anchor="b" bIns="0" lIns="0" rIns="0" tIns="0"/>
        <a:p>
          <a:pPr>
            <a:lnSpc>
              <a:spcPct val="100000"/>
            </a:lnSpc>
          </a:pPr>
          <a:r>
            <a:rPr lang="ru-RU" sz="800">
              <a:solidFill>
                <a:srgbClr val="000000"/>
              </a:solidFill>
              <a:latin typeface="MS Sans Serif"/>
            </a:rPr>
            <a:t>Руководитель</a:t>
          </a:r>
          <a:endParaRPr/>
        </a:p>
      </xdr:txBody>
    </xdr:sp>
    <xdr:clientData/>
  </xdr:twoCellAnchor>
  <xdr:twoCellAnchor editAs="absolute">
    <xdr:from>
      <xdr:col>1</xdr:col>
      <xdr:colOff>1541520</xdr:colOff>
      <xdr:row>826</xdr:row>
      <xdr:rowOff>151200</xdr:rowOff>
    </xdr:from>
    <xdr:to>
      <xdr:col>1</xdr:col>
      <xdr:colOff>2427480</xdr:colOff>
      <xdr:row>826</xdr:row>
      <xdr:rowOff>307080</xdr:rowOff>
    </xdr:to>
    <xdr:sp>
      <xdr:nvSpPr>
        <xdr:cNvPr id="1" name="CustomShape 1"/>
        <xdr:cNvSpPr/>
      </xdr:nvSpPr>
      <xdr:spPr>
        <a:xfrm>
          <a:off x="2468520" y="120564000"/>
          <a:ext cx="885960" cy="155880"/>
        </a:xfrm>
        <a:prstGeom prst="rect">
          <a:avLst/>
        </a:prstGeom>
      </xdr:spPr>
    </xdr:sp>
    <xdr:clientData/>
  </xdr:twoCellAnchor>
  <xdr:twoCellAnchor editAs="absolute">
    <xdr:from>
      <xdr:col>1</xdr:col>
      <xdr:colOff>1541520</xdr:colOff>
      <xdr:row>826</xdr:row>
      <xdr:rowOff>310680</xdr:rowOff>
    </xdr:from>
    <xdr:to>
      <xdr:col>1</xdr:col>
      <xdr:colOff>2427480</xdr:colOff>
      <xdr:row>826</xdr:row>
      <xdr:rowOff>457200</xdr:rowOff>
    </xdr:to>
    <xdr:sp>
      <xdr:nvSpPr>
        <xdr:cNvPr id="2" name="CustomShape 1"/>
        <xdr:cNvSpPr/>
      </xdr:nvSpPr>
      <xdr:spPr>
        <a:xfrm>
          <a:off x="2468520" y="120723480"/>
          <a:ext cx="885960" cy="146520"/>
        </a:xfrm>
        <a:prstGeom prst="rect">
          <a:avLst/>
        </a:prstGeom>
      </xdr:spPr>
      <xdr:txBody>
        <a:bodyPr bIns="0" lIns="0" rIns="0" tIns="0"/>
        <a:p>
          <a:pPr algn="ctr">
            <a:lnSpc>
              <a:spcPct val="100000"/>
            </a:lnSpc>
          </a:pPr>
          <a:r>
            <a:rPr lang="ru-RU" sz="800">
              <a:solidFill>
                <a:srgbClr val="000000"/>
              </a:solidFill>
              <a:latin typeface="MS Sans Serif"/>
            </a:rPr>
            <a:t>(подпись)</a:t>
          </a:r>
          <a:endParaRPr/>
        </a:p>
      </xdr:txBody>
    </xdr:sp>
    <xdr:clientData/>
  </xdr:twoCellAnchor>
  <xdr:twoCellAnchor editAs="absolute">
    <xdr:from>
      <xdr:col>1</xdr:col>
      <xdr:colOff>1540800</xdr:colOff>
      <xdr:row>826</xdr:row>
      <xdr:rowOff>310320</xdr:rowOff>
    </xdr:from>
    <xdr:to>
      <xdr:col>1</xdr:col>
      <xdr:colOff>2430360</xdr:colOff>
      <xdr:row>826</xdr:row>
      <xdr:rowOff>310320</xdr:rowOff>
    </xdr:to>
    <xdr:sp>
      <xdr:nvSpPr>
        <xdr:cNvPr id="3" name="Line 1"/>
        <xdr:cNvSpPr/>
      </xdr:nvSpPr>
      <xdr:spPr>
        <a:xfrm>
          <a:off x="2467800" y="120723120"/>
          <a:ext cx="889560" cy="0"/>
        </a:xfrm>
        <a:prstGeom prst="line">
          <a:avLst/>
        </a:prstGeom>
        <a:ln w="9360">
          <a:solidFill>
            <a:srgbClr val="000000"/>
          </a:solidFill>
          <a:round/>
        </a:ln>
      </xdr:spPr>
    </xdr:sp>
    <xdr:clientData/>
  </xdr:twoCellAnchor>
  <xdr:twoCellAnchor editAs="absolute">
    <xdr:from>
      <xdr:col>2</xdr:col>
      <xdr:colOff>5040</xdr:colOff>
      <xdr:row>826</xdr:row>
      <xdr:rowOff>151200</xdr:rowOff>
    </xdr:from>
    <xdr:to>
      <xdr:col>4</xdr:col>
      <xdr:colOff>685440</xdr:colOff>
      <xdr:row>826</xdr:row>
      <xdr:rowOff>307080</xdr:rowOff>
    </xdr:to>
    <xdr:sp>
      <xdr:nvSpPr>
        <xdr:cNvPr id="4" name="CustomShape 1"/>
        <xdr:cNvSpPr/>
      </xdr:nvSpPr>
      <xdr:spPr>
        <a:xfrm>
          <a:off x="3663000" y="120564000"/>
          <a:ext cx="1874160" cy="155880"/>
        </a:xfrm>
        <a:prstGeom prst="rect">
          <a:avLst/>
        </a:prstGeom>
      </xdr:spPr>
    </xdr:sp>
    <xdr:clientData/>
  </xdr:twoCellAnchor>
  <xdr:twoCellAnchor editAs="absolute">
    <xdr:from>
      <xdr:col>2</xdr:col>
      <xdr:colOff>5040</xdr:colOff>
      <xdr:row>826</xdr:row>
      <xdr:rowOff>310680</xdr:rowOff>
    </xdr:from>
    <xdr:to>
      <xdr:col>4</xdr:col>
      <xdr:colOff>688320</xdr:colOff>
      <xdr:row>826</xdr:row>
      <xdr:rowOff>457200</xdr:rowOff>
    </xdr:to>
    <xdr:sp>
      <xdr:nvSpPr>
        <xdr:cNvPr id="5" name="CustomShape 1"/>
        <xdr:cNvSpPr/>
      </xdr:nvSpPr>
      <xdr:spPr>
        <a:xfrm>
          <a:off x="3663000" y="120723480"/>
          <a:ext cx="1877040" cy="146520"/>
        </a:xfrm>
        <a:prstGeom prst="rect">
          <a:avLst/>
        </a:prstGeom>
      </xdr:spPr>
      <xdr:txBody>
        <a:bodyPr bIns="0" lIns="0" rIns="0" tIns="0"/>
        <a:p>
          <a:pPr algn="ctr">
            <a:lnSpc>
              <a:spcPct val="100000"/>
            </a:lnSpc>
          </a:pPr>
          <a:r>
            <a:rPr lang="ru-RU" sz="800">
              <a:solidFill>
                <a:srgbClr val="000000"/>
              </a:solidFill>
              <a:latin typeface="MS Sans Serif"/>
            </a:rPr>
            <a:t>(расшифровка подписи)</a:t>
          </a:r>
          <a:endParaRPr/>
        </a:p>
      </xdr:txBody>
    </xdr:sp>
    <xdr:clientData/>
  </xdr:twoCellAnchor>
  <xdr:twoCellAnchor editAs="absolute">
    <xdr:from>
      <xdr:col>2</xdr:col>
      <xdr:colOff>5040</xdr:colOff>
      <xdr:row>826</xdr:row>
      <xdr:rowOff>310320</xdr:rowOff>
    </xdr:from>
    <xdr:to>
      <xdr:col>4</xdr:col>
      <xdr:colOff>691920</xdr:colOff>
      <xdr:row>826</xdr:row>
      <xdr:rowOff>310320</xdr:rowOff>
    </xdr:to>
    <xdr:sp>
      <xdr:nvSpPr>
        <xdr:cNvPr id="6" name="Line 1"/>
        <xdr:cNvSpPr/>
      </xdr:nvSpPr>
      <xdr:spPr>
        <a:xfrm>
          <a:off x="3663000" y="120723120"/>
          <a:ext cx="1880640" cy="0"/>
        </a:xfrm>
        <a:prstGeom prst="line">
          <a:avLst/>
        </a:prstGeom>
        <a:ln w="9360">
          <a:solidFill>
            <a:srgbClr val="000000"/>
          </a:solidFill>
          <a:round/>
        </a:ln>
      </xdr:spPr>
    </xdr:sp>
    <xdr:clientData/>
  </xdr:twoCellAnchor>
  <xdr:twoCellAnchor editAs="absolute">
    <xdr:from>
      <xdr:col>0</xdr:col>
      <xdr:colOff>282600</xdr:colOff>
      <xdr:row>827</xdr:row>
      <xdr:rowOff>154440</xdr:rowOff>
    </xdr:from>
    <xdr:to>
      <xdr:col>1</xdr:col>
      <xdr:colOff>1232640</xdr:colOff>
      <xdr:row>827</xdr:row>
      <xdr:rowOff>310320</xdr:rowOff>
    </xdr:to>
    <xdr:sp>
      <xdr:nvSpPr>
        <xdr:cNvPr id="7" name="CustomShape 1"/>
        <xdr:cNvSpPr/>
      </xdr:nvSpPr>
      <xdr:spPr>
        <a:xfrm>
          <a:off x="282600" y="121110480"/>
          <a:ext cx="1877040" cy="155880"/>
        </a:xfrm>
        <a:prstGeom prst="rect">
          <a:avLst/>
        </a:prstGeom>
      </xdr:spPr>
      <xdr:txBody>
        <a:bodyPr anchor="b" bIns="0" lIns="0" rIns="0" tIns="0"/>
        <a:p>
          <a:pPr>
            <a:lnSpc>
              <a:spcPct val="100000"/>
            </a:lnSpc>
          </a:pPr>
          <a:r>
            <a:rPr lang="ru-RU" sz="800">
              <a:solidFill>
                <a:srgbClr val="000000"/>
              </a:solidFill>
              <a:latin typeface="MS Sans Serif"/>
            </a:rPr>
            <a:t>Исполнитель</a:t>
          </a:r>
          <a:endParaRPr/>
        </a:p>
      </xdr:txBody>
    </xdr:sp>
    <xdr:clientData/>
  </xdr:twoCellAnchor>
  <xdr:twoCellAnchor editAs="absolute">
    <xdr:from>
      <xdr:col>1</xdr:col>
      <xdr:colOff>1541520</xdr:colOff>
      <xdr:row>827</xdr:row>
      <xdr:rowOff>154440</xdr:rowOff>
    </xdr:from>
    <xdr:to>
      <xdr:col>1</xdr:col>
      <xdr:colOff>2427480</xdr:colOff>
      <xdr:row>827</xdr:row>
      <xdr:rowOff>310320</xdr:rowOff>
    </xdr:to>
    <xdr:sp>
      <xdr:nvSpPr>
        <xdr:cNvPr id="8" name="CustomShape 1"/>
        <xdr:cNvSpPr/>
      </xdr:nvSpPr>
      <xdr:spPr>
        <a:xfrm>
          <a:off x="2468520" y="121110480"/>
          <a:ext cx="885960" cy="155880"/>
        </a:xfrm>
        <a:prstGeom prst="rect">
          <a:avLst/>
        </a:prstGeom>
      </xdr:spPr>
    </xdr:sp>
    <xdr:clientData/>
  </xdr:twoCellAnchor>
  <xdr:twoCellAnchor editAs="absolute">
    <xdr:from>
      <xdr:col>1</xdr:col>
      <xdr:colOff>1541520</xdr:colOff>
      <xdr:row>827</xdr:row>
      <xdr:rowOff>313920</xdr:rowOff>
    </xdr:from>
    <xdr:to>
      <xdr:col>1</xdr:col>
      <xdr:colOff>2427480</xdr:colOff>
      <xdr:row>827</xdr:row>
      <xdr:rowOff>460440</xdr:rowOff>
    </xdr:to>
    <xdr:sp>
      <xdr:nvSpPr>
        <xdr:cNvPr id="9" name="CustomShape 1"/>
        <xdr:cNvSpPr/>
      </xdr:nvSpPr>
      <xdr:spPr>
        <a:xfrm>
          <a:off x="2468520" y="121269960"/>
          <a:ext cx="885960" cy="146520"/>
        </a:xfrm>
        <a:prstGeom prst="rect">
          <a:avLst/>
        </a:prstGeom>
      </xdr:spPr>
      <xdr:txBody>
        <a:bodyPr bIns="0" lIns="0" rIns="0" tIns="0"/>
        <a:p>
          <a:pPr algn="ctr">
            <a:lnSpc>
              <a:spcPct val="100000"/>
            </a:lnSpc>
          </a:pPr>
          <a:r>
            <a:rPr lang="ru-RU" sz="800">
              <a:solidFill>
                <a:srgbClr val="000000"/>
              </a:solidFill>
              <a:latin typeface="MS Sans Serif"/>
            </a:rPr>
            <a:t>(подпись)</a:t>
          </a:r>
          <a:endParaRPr/>
        </a:p>
      </xdr:txBody>
    </xdr:sp>
    <xdr:clientData/>
  </xdr:twoCellAnchor>
  <xdr:twoCellAnchor editAs="absolute">
    <xdr:from>
      <xdr:col>1</xdr:col>
      <xdr:colOff>1540800</xdr:colOff>
      <xdr:row>827</xdr:row>
      <xdr:rowOff>313560</xdr:rowOff>
    </xdr:from>
    <xdr:to>
      <xdr:col>1</xdr:col>
      <xdr:colOff>2430360</xdr:colOff>
      <xdr:row>827</xdr:row>
      <xdr:rowOff>313560</xdr:rowOff>
    </xdr:to>
    <xdr:sp>
      <xdr:nvSpPr>
        <xdr:cNvPr id="10" name="Line 1"/>
        <xdr:cNvSpPr/>
      </xdr:nvSpPr>
      <xdr:spPr>
        <a:xfrm>
          <a:off x="2467800" y="121269600"/>
          <a:ext cx="889560" cy="0"/>
        </a:xfrm>
        <a:prstGeom prst="line">
          <a:avLst/>
        </a:prstGeom>
        <a:ln w="9360">
          <a:solidFill>
            <a:srgbClr val="000000"/>
          </a:solidFill>
          <a:round/>
        </a:ln>
      </xdr:spPr>
    </xdr:sp>
    <xdr:clientData/>
  </xdr:twoCellAnchor>
  <xdr:twoCellAnchor editAs="absolute">
    <xdr:from>
      <xdr:col>2</xdr:col>
      <xdr:colOff>5040</xdr:colOff>
      <xdr:row>827</xdr:row>
      <xdr:rowOff>154440</xdr:rowOff>
    </xdr:from>
    <xdr:to>
      <xdr:col>4</xdr:col>
      <xdr:colOff>685440</xdr:colOff>
      <xdr:row>827</xdr:row>
      <xdr:rowOff>310320</xdr:rowOff>
    </xdr:to>
    <xdr:sp>
      <xdr:nvSpPr>
        <xdr:cNvPr id="11" name="CustomShape 1"/>
        <xdr:cNvSpPr/>
      </xdr:nvSpPr>
      <xdr:spPr>
        <a:xfrm>
          <a:off x="3663000" y="121110480"/>
          <a:ext cx="1874160" cy="155880"/>
        </a:xfrm>
        <a:prstGeom prst="rect">
          <a:avLst/>
        </a:prstGeom>
      </xdr:spPr>
    </xdr:sp>
    <xdr:clientData/>
  </xdr:twoCellAnchor>
  <xdr:twoCellAnchor editAs="absolute">
    <xdr:from>
      <xdr:col>2</xdr:col>
      <xdr:colOff>5040</xdr:colOff>
      <xdr:row>827</xdr:row>
      <xdr:rowOff>313920</xdr:rowOff>
    </xdr:from>
    <xdr:to>
      <xdr:col>4</xdr:col>
      <xdr:colOff>688320</xdr:colOff>
      <xdr:row>827</xdr:row>
      <xdr:rowOff>460440</xdr:rowOff>
    </xdr:to>
    <xdr:sp>
      <xdr:nvSpPr>
        <xdr:cNvPr id="12" name="CustomShape 1"/>
        <xdr:cNvSpPr/>
      </xdr:nvSpPr>
      <xdr:spPr>
        <a:xfrm>
          <a:off x="3663000" y="121269960"/>
          <a:ext cx="1877040" cy="146520"/>
        </a:xfrm>
        <a:prstGeom prst="rect">
          <a:avLst/>
        </a:prstGeom>
      </xdr:spPr>
      <xdr:txBody>
        <a:bodyPr bIns="0" lIns="0" rIns="0" tIns="0"/>
        <a:p>
          <a:pPr algn="ctr">
            <a:lnSpc>
              <a:spcPct val="100000"/>
            </a:lnSpc>
          </a:pPr>
          <a:r>
            <a:rPr lang="ru-RU" sz="800">
              <a:solidFill>
                <a:srgbClr val="000000"/>
              </a:solidFill>
              <a:latin typeface="MS Sans Serif"/>
            </a:rPr>
            <a:t>(расшифровка подписи)</a:t>
          </a:r>
          <a:endParaRPr/>
        </a:p>
      </xdr:txBody>
    </xdr:sp>
    <xdr:clientData/>
  </xdr:twoCellAnchor>
  <xdr:twoCellAnchor editAs="absolute">
    <xdr:from>
      <xdr:col>2</xdr:col>
      <xdr:colOff>5040</xdr:colOff>
      <xdr:row>827</xdr:row>
      <xdr:rowOff>313560</xdr:rowOff>
    </xdr:from>
    <xdr:to>
      <xdr:col>4</xdr:col>
      <xdr:colOff>691920</xdr:colOff>
      <xdr:row>827</xdr:row>
      <xdr:rowOff>313560</xdr:rowOff>
    </xdr:to>
    <xdr:sp>
      <xdr:nvSpPr>
        <xdr:cNvPr id="13" name="Line 1"/>
        <xdr:cNvSpPr/>
      </xdr:nvSpPr>
      <xdr:spPr>
        <a:xfrm>
          <a:off x="3663000" y="121269600"/>
          <a:ext cx="1880640" cy="0"/>
        </a:xfrm>
        <a:prstGeom prst="line">
          <a:avLst/>
        </a:prstGeom>
        <a:ln w="9360">
          <a:solidFill>
            <a:srgbClr val="000000"/>
          </a:solidFill>
          <a:round/>
        </a:ln>
      </xdr:spPr>
    </xdr:sp>
    <xdr:clientData/>
  </xdr:twoCellAnchor>
</xdr:wsDr>
</file>

<file path=xl/drawings/drawing4.xml><?xml version="1.0" encoding="utf-8"?>
<xdr:wsDr xmlns:a="http://schemas.openxmlformats.org/drawingml/2006/main" xmlns:r="http://schemas.openxmlformats.org/officeDocument/2006/relationships" xmlns:xdr="http://schemas.openxmlformats.org/drawingml/2006/spreadsheetDrawing"/>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Y132"/>
  <sheetViews>
    <sheetView colorId="64" defaultGridColor="true" rightToLeft="false" showFormulas="false" showGridLines="true" showOutlineSymbols="true" showRowColHeaders="true" showZeros="true" tabSelected="false" topLeftCell="A113" view="pageBreakPreview" windowProtection="false" workbookViewId="0" zoomScale="83" zoomScaleNormal="70" zoomScalePageLayoutView="83">
      <selection activeCell="B119" activeCellId="0" pane="topLeft" sqref="B119"/>
    </sheetView>
  </sheetViews>
  <sheetFormatPr defaultRowHeight="16.9"/>
  <cols>
    <col collapsed="false" hidden="false" max="1" min="1" style="1" width="27.1457489878542"/>
    <col collapsed="false" hidden="false" max="2" min="2" style="1" width="43.7125506072874"/>
    <col collapsed="false" hidden="false" max="3" min="3" style="1" width="24.8502024291498"/>
    <col collapsed="false" hidden="true" max="4" min="4" style="2" width="0"/>
    <col collapsed="false" hidden="true" max="9" min="5" style="1" width="0"/>
    <col collapsed="false" hidden="false" max="10" min="10" style="3" width="19.5748987854251"/>
    <col collapsed="false" hidden="true" max="13" min="11" style="3" width="0"/>
    <col collapsed="false" hidden="false" max="14" min="14" style="3" width="19.5748987854251"/>
    <col collapsed="false" hidden="true" max="15" min="15" style="3" width="0"/>
    <col collapsed="false" hidden="false" max="16" min="16" style="3" width="19.5748987854251"/>
    <col collapsed="false" hidden="true" max="17" min="17" style="3" width="0"/>
    <col collapsed="false" hidden="false" max="18" min="18" style="3" width="19.5748987854251"/>
    <col collapsed="false" hidden="false" max="19" min="19" style="4" width="27.2874493927125"/>
    <col collapsed="false" hidden="true" max="20" min="20" style="3" width="0"/>
    <col collapsed="false" hidden="true" max="21" min="21" style="1" width="0"/>
    <col collapsed="false" hidden="false" max="23" min="22" style="3" width="19.5748987854251"/>
    <col collapsed="false" hidden="false" max="24" min="24" style="5" width="65"/>
    <col collapsed="false" hidden="false" max="25" min="25" style="1" width="17.004048582996"/>
    <col collapsed="false" hidden="false" max="1025" min="26" style="1" width="9.1417004048583"/>
  </cols>
  <sheetData>
    <row collapsed="false" customFormat="true" customHeight="true" hidden="false" ht="28.5" outlineLevel="0" r="1" s="6">
      <c r="N1" s="7"/>
      <c r="O1" s="7"/>
      <c r="P1" s="7"/>
      <c r="Q1" s="7"/>
      <c r="R1" s="7"/>
      <c r="S1" s="8"/>
      <c r="X1" s="9"/>
    </row>
    <row collapsed="false" customFormat="true" customHeight="true" hidden="false" ht="28.5" outlineLevel="0" r="2" s="6">
      <c r="N2" s="7" t="s">
        <v>0</v>
      </c>
      <c r="O2" s="7"/>
      <c r="P2" s="7"/>
      <c r="Q2" s="7"/>
      <c r="R2" s="7"/>
      <c r="S2" s="8"/>
      <c r="X2" s="9"/>
    </row>
    <row collapsed="false" customFormat="true" customHeight="true" hidden="false" ht="44.25" outlineLevel="0" r="3" s="6">
      <c r="A3" s="10" t="s">
        <v>1</v>
      </c>
      <c r="B3" s="10"/>
      <c r="C3" s="10"/>
      <c r="D3" s="10"/>
      <c r="E3" s="10"/>
      <c r="F3" s="10"/>
      <c r="G3" s="10"/>
      <c r="H3" s="10"/>
      <c r="I3" s="10"/>
      <c r="J3" s="10"/>
      <c r="K3" s="10"/>
      <c r="L3" s="10"/>
      <c r="M3" s="10"/>
      <c r="N3" s="10"/>
      <c r="O3" s="10"/>
      <c r="P3" s="10"/>
      <c r="Q3" s="10"/>
      <c r="R3" s="10"/>
      <c r="S3" s="11"/>
      <c r="T3" s="12"/>
      <c r="U3" s="12"/>
      <c r="V3" s="12"/>
      <c r="W3" s="12"/>
      <c r="X3" s="13"/>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collapsed="false" customFormat="false" customHeight="false" hidden="false" ht="48.55" outlineLevel="0" r="4">
      <c r="A4" s="7"/>
      <c r="B4" s="14"/>
      <c r="C4" s="12"/>
      <c r="D4" s="7"/>
      <c r="E4" s="13"/>
      <c r="F4" s="12"/>
      <c r="G4" s="12"/>
      <c r="H4" s="12"/>
      <c r="I4" s="12"/>
      <c r="J4" s="15"/>
      <c r="K4" s="15" t="n">
        <v>1938910.063</v>
      </c>
      <c r="L4" s="15" t="n">
        <v>-0.0426099999992857</v>
      </c>
      <c r="M4" s="15" t="n">
        <v>11394693.8</v>
      </c>
      <c r="N4" s="15"/>
      <c r="O4" s="15" t="n">
        <v>12395348.5</v>
      </c>
      <c r="P4" s="15"/>
      <c r="Q4" s="15" t="n">
        <v>34208981.4</v>
      </c>
      <c r="R4" s="15"/>
      <c r="S4" s="11"/>
      <c r="T4" s="12"/>
      <c r="U4" s="12"/>
      <c r="V4" s="15"/>
      <c r="W4" s="15"/>
      <c r="X4" s="13"/>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collapsed="false" customFormat="false" customHeight="true" hidden="false" ht="80" outlineLevel="0" r="5">
      <c r="A5" s="16" t="s">
        <v>2</v>
      </c>
      <c r="B5" s="16" t="s">
        <v>3</v>
      </c>
      <c r="C5" s="16" t="s">
        <v>4</v>
      </c>
      <c r="D5" s="7" t="s">
        <v>5</v>
      </c>
      <c r="E5" s="7"/>
      <c r="F5" s="7"/>
      <c r="G5" s="7"/>
      <c r="H5" s="7" t="s">
        <v>6</v>
      </c>
      <c r="I5" s="7"/>
      <c r="J5" s="7"/>
      <c r="K5" s="7"/>
      <c r="L5" s="7"/>
      <c r="M5" s="7"/>
      <c r="N5" s="7"/>
      <c r="O5" s="7"/>
      <c r="P5" s="7"/>
      <c r="Q5" s="7"/>
      <c r="R5" s="7"/>
      <c r="S5" s="11"/>
      <c r="T5" s="12"/>
      <c r="U5" s="12"/>
      <c r="V5" s="7" t="s">
        <v>7</v>
      </c>
      <c r="W5" s="7"/>
      <c r="X5" s="7"/>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row>
    <row collapsed="false" customFormat="true" customHeight="true" hidden="false" ht="182.25" outlineLevel="0" r="6" s="20">
      <c r="A6" s="16"/>
      <c r="B6" s="16"/>
      <c r="C6" s="16"/>
      <c r="D6" s="17" t="s">
        <v>8</v>
      </c>
      <c r="E6" s="18" t="s">
        <v>9</v>
      </c>
      <c r="F6" s="17" t="s">
        <v>10</v>
      </c>
      <c r="G6" s="17" t="s">
        <v>11</v>
      </c>
      <c r="H6" s="17" t="s">
        <v>12</v>
      </c>
      <c r="I6" s="19" t="s">
        <v>13</v>
      </c>
      <c r="J6" s="17" t="s">
        <v>14</v>
      </c>
      <c r="K6" s="19" t="s">
        <v>15</v>
      </c>
      <c r="L6" s="19" t="s">
        <v>16</v>
      </c>
      <c r="M6" s="17" t="s">
        <v>17</v>
      </c>
      <c r="N6" s="17" t="s">
        <v>18</v>
      </c>
      <c r="O6" s="17" t="s">
        <v>19</v>
      </c>
      <c r="P6" s="17" t="s">
        <v>20</v>
      </c>
      <c r="Q6" s="17" t="s">
        <v>21</v>
      </c>
      <c r="R6" s="17" t="s">
        <v>22</v>
      </c>
      <c r="S6" s="18"/>
      <c r="U6" s="19" t="s">
        <v>23</v>
      </c>
      <c r="V6" s="17" t="s">
        <v>24</v>
      </c>
      <c r="W6" s="17" t="s">
        <v>25</v>
      </c>
      <c r="X6" s="18" t="s">
        <v>26</v>
      </c>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collapsed="false" customFormat="false" customHeight="true" hidden="false" ht="15.75" outlineLevel="0" r="7">
      <c r="A7" s="10" t="s">
        <v>27</v>
      </c>
      <c r="B7" s="10" t="s">
        <v>28</v>
      </c>
      <c r="C7" s="22" t="s">
        <v>29</v>
      </c>
      <c r="D7" s="10"/>
      <c r="E7" s="10" t="s">
        <v>30</v>
      </c>
      <c r="F7" s="10" t="s">
        <v>30</v>
      </c>
      <c r="G7" s="10" t="s">
        <v>30</v>
      </c>
      <c r="H7" s="23" t="n">
        <v>11423015.4</v>
      </c>
      <c r="I7" s="23"/>
      <c r="J7" s="23" t="e">
        <f aca="false">J8+J9+J14</f>
        <v>#VALUE!</v>
      </c>
      <c r="K7" s="23" t="e">
        <f aca="false">J7-I7</f>
        <v>#VALUE!</v>
      </c>
      <c r="L7" s="23"/>
      <c r="M7" s="23" t="n">
        <v>11994693.8</v>
      </c>
      <c r="N7" s="23" t="n">
        <f aca="false">N8+N9</f>
        <v>12161983.6</v>
      </c>
      <c r="O7" s="23" t="e">
        <f aca="false">O8+O9</f>
        <v>#VALUE!</v>
      </c>
      <c r="P7" s="23" t="n">
        <f aca="false">P8+P9</f>
        <v>13377866.4</v>
      </c>
      <c r="Q7" s="24" t="n">
        <v>36413057.7</v>
      </c>
      <c r="R7" s="24" t="e">
        <f aca="false">J7+N7+P7</f>
        <v>#VALUE!</v>
      </c>
      <c r="V7" s="25" t="n">
        <v>13405054.7</v>
      </c>
      <c r="W7" s="25" t="e">
        <f aca="false">J7-V7</f>
        <v>#VALUE!</v>
      </c>
      <c r="X7" s="26"/>
    </row>
    <row collapsed="false" customFormat="false" customHeight="true" hidden="false" ht="54.8" outlineLevel="0" r="8">
      <c r="A8" s="10"/>
      <c r="B8" s="10"/>
      <c r="C8" s="14" t="s">
        <v>31</v>
      </c>
      <c r="D8" s="10" t="n">
        <v>854</v>
      </c>
      <c r="E8" s="10" t="s">
        <v>30</v>
      </c>
      <c r="F8" s="10" t="s">
        <v>30</v>
      </c>
      <c r="G8" s="10" t="s">
        <v>30</v>
      </c>
      <c r="H8" s="23" t="n">
        <v>10418939.1</v>
      </c>
      <c r="I8" s="23" t="n">
        <f aca="false">I13+I41+I64+I79+I97+I114</f>
        <v>9836764.337</v>
      </c>
      <c r="J8" s="23" t="e">
        <f aca="false">J13+J41+J64+J79+J97+J114</f>
        <v>#VALUE!</v>
      </c>
      <c r="K8" s="23" t="e">
        <f aca="false">J8-I8</f>
        <v>#VALUE!</v>
      </c>
      <c r="L8" s="23" t="n">
        <f aca="false">L13+L41+L64+L79+L97+L114</f>
        <v>-0.0426099999992857</v>
      </c>
      <c r="M8" s="23" t="n">
        <v>11394693.8</v>
      </c>
      <c r="N8" s="23" t="n">
        <f aca="false">N13+N41+N64+N79+N97+N114</f>
        <v>10854365.6</v>
      </c>
      <c r="O8" s="23" t="n">
        <v>12395348.5</v>
      </c>
      <c r="P8" s="23" t="n">
        <f aca="false">P13+P41+P64+P79+P97+P114</f>
        <v>11878366.4</v>
      </c>
      <c r="Q8" s="23" t="n">
        <v>34208981.4</v>
      </c>
      <c r="R8" s="24" t="e">
        <f aca="false">J8+N8+P8</f>
        <v>#VALUE!</v>
      </c>
      <c r="V8" s="25" t="n">
        <v>11775674.4</v>
      </c>
      <c r="W8" s="25" t="e">
        <f aca="false">J8-V8</f>
        <v>#VALUE!</v>
      </c>
      <c r="Y8" s="27" t="n">
        <f aca="false">'2013_сент сессия'!E55/1000+'2013_изм Аппарат'!E15/1000</f>
        <v>189679.19575</v>
      </c>
    </row>
    <row collapsed="false" customFormat="false" customHeight="true" hidden="false" ht="86.3" outlineLevel="0" r="9">
      <c r="A9" s="10"/>
      <c r="B9" s="10"/>
      <c r="C9" s="14" t="s">
        <v>32</v>
      </c>
      <c r="D9" s="10" t="n">
        <v>828</v>
      </c>
      <c r="E9" s="10" t="s">
        <v>30</v>
      </c>
      <c r="F9" s="10" t="s">
        <v>30</v>
      </c>
      <c r="G9" s="10" t="s">
        <v>30</v>
      </c>
      <c r="H9" s="23" t="n">
        <v>1004076.3</v>
      </c>
      <c r="I9" s="23"/>
      <c r="J9" s="23" t="n">
        <f aca="false">J12</f>
        <v>1451762.3</v>
      </c>
      <c r="K9" s="23" t="n">
        <f aca="false">J9-I9</f>
        <v>1451762.3</v>
      </c>
      <c r="L9" s="23"/>
      <c r="M9" s="23" t="n">
        <v>600000</v>
      </c>
      <c r="N9" s="23" t="n">
        <f aca="false">N12</f>
        <v>1307618</v>
      </c>
      <c r="O9" s="23" t="e">
        <f aca="false">O12</f>
        <v>#VALUE!</v>
      </c>
      <c r="P9" s="23" t="n">
        <f aca="false">P12</f>
        <v>1499500</v>
      </c>
      <c r="Q9" s="23" t="n">
        <v>2204076.3</v>
      </c>
      <c r="R9" s="24" t="n">
        <f aca="false">J9+N9+P9</f>
        <v>4258880.3</v>
      </c>
      <c r="V9" s="25" t="n">
        <v>1629380.3</v>
      </c>
      <c r="W9" s="25" t="n">
        <f aca="false">J9-V9</f>
        <v>-177618</v>
      </c>
      <c r="X9" s="26"/>
    </row>
    <row collapsed="false" customFormat="false" customHeight="true" hidden="false" ht="55.7" outlineLevel="0" r="10">
      <c r="A10" s="10"/>
      <c r="B10" s="10"/>
      <c r="C10" s="14" t="s">
        <v>33</v>
      </c>
      <c r="D10" s="10"/>
      <c r="E10" s="10"/>
      <c r="F10" s="10"/>
      <c r="G10" s="10"/>
      <c r="H10" s="23"/>
      <c r="I10" s="23"/>
      <c r="J10" s="23" t="n">
        <f aca="false">J17</f>
        <v>15308.2</v>
      </c>
      <c r="K10" s="23" t="n">
        <f aca="false">K17</f>
        <v>0</v>
      </c>
      <c r="L10" s="23" t="n">
        <f aca="false">L17</f>
        <v>0</v>
      </c>
      <c r="M10" s="23" t="n">
        <f aca="false">M17</f>
        <v>0</v>
      </c>
      <c r="N10" s="23" t="n">
        <f aca="false">N17</f>
        <v>0</v>
      </c>
      <c r="O10" s="23" t="n">
        <f aca="false">O17</f>
        <v>0</v>
      </c>
      <c r="P10" s="23" t="n">
        <f aca="false">P17</f>
        <v>0</v>
      </c>
      <c r="Q10" s="23" t="n">
        <f aca="false">Q17</f>
        <v>0</v>
      </c>
      <c r="R10" s="23" t="n">
        <f aca="false">R17</f>
        <v>15308.2</v>
      </c>
      <c r="V10" s="25"/>
      <c r="W10" s="25"/>
      <c r="X10" s="26"/>
    </row>
    <row collapsed="false" customFormat="false" customHeight="true" hidden="false" ht="15.75" outlineLevel="1" r="11">
      <c r="A11" s="10" t="s">
        <v>34</v>
      </c>
      <c r="B11" s="10" t="s">
        <v>35</v>
      </c>
      <c r="C11" s="22" t="s">
        <v>29</v>
      </c>
      <c r="D11" s="10"/>
      <c r="E11" s="28" t="s">
        <v>30</v>
      </c>
      <c r="F11" s="28" t="s">
        <v>30</v>
      </c>
      <c r="G11" s="28" t="s">
        <v>30</v>
      </c>
      <c r="H11" s="24" t="n">
        <v>9480620.3</v>
      </c>
      <c r="I11" s="24"/>
      <c r="J11" s="24" t="e">
        <f aca="false">J12+J13+J14</f>
        <v>#VALUE!</v>
      </c>
      <c r="K11" s="23" t="e">
        <f aca="false">J11-I11</f>
        <v>#VALUE!</v>
      </c>
      <c r="L11" s="23"/>
      <c r="M11" s="24" t="n">
        <v>10022666.2</v>
      </c>
      <c r="N11" s="24" t="n">
        <f aca="false">N12+N13</f>
        <v>10189846</v>
      </c>
      <c r="O11" s="24" t="e">
        <f aca="false">O12+O13</f>
        <v>#VALUE!</v>
      </c>
      <c r="P11" s="24" t="n">
        <f aca="false">P12+P13</f>
        <v>11375620.3</v>
      </c>
      <c r="Q11" s="24" t="n">
        <v>30496498.9</v>
      </c>
      <c r="R11" s="24" t="e">
        <f aca="false">J11+N11+P11</f>
        <v>#VALUE!</v>
      </c>
      <c r="V11" s="29" t="n">
        <v>10673787.1</v>
      </c>
      <c r="W11" s="29" t="e">
        <f aca="false">J11-V11</f>
        <v>#VALUE!</v>
      </c>
      <c r="X11" s="30"/>
    </row>
    <row collapsed="false" customFormat="false" customHeight="false" hidden="false" ht="64.7" outlineLevel="1" r="12">
      <c r="A12" s="10"/>
      <c r="B12" s="10"/>
      <c r="C12" s="14" t="s">
        <v>32</v>
      </c>
      <c r="D12" s="10" t="n">
        <v>828</v>
      </c>
      <c r="E12" s="28"/>
      <c r="F12" s="28"/>
      <c r="G12" s="28"/>
      <c r="H12" s="24" t="n">
        <v>1004076.3</v>
      </c>
      <c r="I12" s="24"/>
      <c r="J12" s="24" t="n">
        <f aca="false">J26</f>
        <v>1451762.3</v>
      </c>
      <c r="K12" s="23" t="n">
        <f aca="false">J12-I12</f>
        <v>1451762.3</v>
      </c>
      <c r="L12" s="23"/>
      <c r="M12" s="24" t="n">
        <v>600000</v>
      </c>
      <c r="N12" s="24" t="n">
        <f aca="false">N26</f>
        <v>1307618</v>
      </c>
      <c r="O12" s="24" t="e">
        <f aca="false">O26</f>
        <v>#VALUE!</v>
      </c>
      <c r="P12" s="24" t="n">
        <f aca="false">P26</f>
        <v>1499500</v>
      </c>
      <c r="Q12" s="24" t="n">
        <v>2204076.3</v>
      </c>
      <c r="R12" s="24" t="n">
        <f aca="false">J12+N12+P12</f>
        <v>4258880.3</v>
      </c>
      <c r="V12" s="29" t="n">
        <v>1629380.3</v>
      </c>
      <c r="W12" s="29" t="n">
        <f aca="false">J12-V12</f>
        <v>-177618</v>
      </c>
      <c r="X12" s="30"/>
    </row>
    <row collapsed="false" customFormat="false" customHeight="false" hidden="false" ht="48.55" outlineLevel="1" r="13">
      <c r="A13" s="10"/>
      <c r="B13" s="10"/>
      <c r="C13" s="14" t="s">
        <v>31</v>
      </c>
      <c r="D13" s="10" t="n">
        <v>854</v>
      </c>
      <c r="E13" s="28"/>
      <c r="F13" s="28"/>
      <c r="G13" s="28"/>
      <c r="H13" s="24" t="n">
        <v>8476544</v>
      </c>
      <c r="I13" s="24" t="n">
        <f aca="false">I15+I19+I23+I30+I33</f>
        <v>7894360.334</v>
      </c>
      <c r="J13" s="24" t="e">
        <f aca="false">J19+J23+J30+J33+J16-J12</f>
        <v>#VALUE!</v>
      </c>
      <c r="K13" s="24" t="e">
        <f aca="false">K19+K23+K30+K33+K16-K12</f>
        <v>#VALUE!</v>
      </c>
      <c r="L13" s="24" t="n">
        <f aca="false">L19+L23+L30+L33+L16-L12</f>
        <v>1484.81939</v>
      </c>
      <c r="M13" s="24" t="n">
        <f aca="false">M19+M23+M30+M33+M16-M12</f>
        <v>9422666.2</v>
      </c>
      <c r="N13" s="24" t="n">
        <f aca="false">N19+N23+N30+N33+N16-N12</f>
        <v>8882228</v>
      </c>
      <c r="O13" s="24" t="e">
        <f aca="false">O19+O23+O30+O33+O16-O12</f>
        <v>#VALUE!</v>
      </c>
      <c r="P13" s="24" t="n">
        <f aca="false">P19+P23+P30+P33+P16-P12</f>
        <v>9876120.3</v>
      </c>
      <c r="Q13" s="24" t="n">
        <v>28292422.6</v>
      </c>
      <c r="R13" s="24" t="e">
        <f aca="false">J13+N13+P13</f>
        <v>#VALUE!</v>
      </c>
      <c r="T13" s="31" t="n">
        <f aca="false"/>
        <v>0</v>
      </c>
      <c r="U13" s="32" t="e">
        <f aca="false">J13-T13</f>
        <v>#VALUE!</v>
      </c>
      <c r="V13" s="29" t="n">
        <v>9044406.8</v>
      </c>
      <c r="W13" s="29" t="e">
        <f aca="false">J13-V13</f>
        <v>#VALUE!</v>
      </c>
      <c r="X13" s="30"/>
    </row>
    <row collapsed="false" customFormat="false" customHeight="true" hidden="false" ht="50.35" outlineLevel="1" r="14">
      <c r="A14" s="10"/>
      <c r="B14" s="10"/>
      <c r="C14" s="14" t="s">
        <v>33</v>
      </c>
      <c r="D14" s="10"/>
      <c r="E14" s="28"/>
      <c r="F14" s="28"/>
      <c r="G14" s="28"/>
      <c r="H14" s="24"/>
      <c r="I14" s="24"/>
      <c r="J14" s="24" t="n">
        <f aca="false">J17</f>
        <v>15308.2</v>
      </c>
      <c r="K14" s="24" t="n">
        <f aca="false">K17</f>
        <v>0</v>
      </c>
      <c r="L14" s="24" t="n">
        <f aca="false">L17</f>
        <v>0</v>
      </c>
      <c r="M14" s="24" t="n">
        <f aca="false">M17</f>
        <v>0</v>
      </c>
      <c r="N14" s="24" t="n">
        <f aca="false">N17</f>
        <v>0</v>
      </c>
      <c r="O14" s="24" t="n">
        <f aca="false">O17</f>
        <v>0</v>
      </c>
      <c r="P14" s="24" t="n">
        <f aca="false">P17</f>
        <v>0</v>
      </c>
      <c r="Q14" s="24" t="n">
        <f aca="false">Q17</f>
        <v>0</v>
      </c>
      <c r="R14" s="24" t="n">
        <f aca="false">R17</f>
        <v>15308.2</v>
      </c>
      <c r="S14" s="33"/>
      <c r="T14" s="31"/>
      <c r="U14" s="32"/>
      <c r="V14" s="29"/>
      <c r="W14" s="29"/>
      <c r="X14" s="30"/>
      <c r="Y14" s="34" t="n">
        <v>-553.4</v>
      </c>
    </row>
    <row collapsed="false" customFormat="false" customHeight="true" hidden="false" ht="71" outlineLevel="2" r="15">
      <c r="A15" s="7" t="s">
        <v>36</v>
      </c>
      <c r="B15" s="14" t="s">
        <v>37</v>
      </c>
      <c r="C15" s="14" t="s">
        <v>22</v>
      </c>
      <c r="D15" s="11" t="n">
        <v>854</v>
      </c>
      <c r="E15" s="11" t="s">
        <v>30</v>
      </c>
      <c r="F15" s="7" t="s">
        <v>30</v>
      </c>
      <c r="G15" s="7" t="s">
        <v>30</v>
      </c>
      <c r="H15" s="24" t="n">
        <v>5811542.1</v>
      </c>
      <c r="I15" s="24" t="n">
        <f aca="false">SUM(I16:I18)</f>
        <v>5811542.164</v>
      </c>
      <c r="J15" s="24" t="n">
        <f aca="false">SUM(J16:J18)</f>
        <v>15308.2</v>
      </c>
      <c r="K15" s="23" t="n">
        <f aca="false">J15-I15</f>
        <v>-5796233.964</v>
      </c>
      <c r="L15" s="23" t="n">
        <f aca="false">SUM(L16:L18)</f>
        <v>26012.45711</v>
      </c>
      <c r="M15" s="24" t="n">
        <v>6735504.9</v>
      </c>
      <c r="N15" s="24" t="n">
        <f aca="false">SUM(N16:N18)</f>
        <v>6735505</v>
      </c>
      <c r="O15" s="24" t="n">
        <v>7659951.9</v>
      </c>
      <c r="P15" s="24" t="n">
        <f aca="false">SUM(P16:P18)</f>
        <v>7659952</v>
      </c>
      <c r="Q15" s="24" t="n">
        <v>20206998.9</v>
      </c>
      <c r="R15" s="24" t="n">
        <f aca="false">J15+N15+P15</f>
        <v>14410765.2</v>
      </c>
      <c r="T15" s="35"/>
      <c r="V15" s="25" t="n">
        <v>5995622.2</v>
      </c>
      <c r="W15" s="25" t="n">
        <f aca="false">J15-V15</f>
        <v>-5980314</v>
      </c>
      <c r="X15" s="26"/>
    </row>
    <row collapsed="false" customFormat="false" customHeight="true" hidden="false" ht="67.4" outlineLevel="2" r="16">
      <c r="A16" s="7" t="s">
        <v>38</v>
      </c>
      <c r="B16" s="36" t="s">
        <v>39</v>
      </c>
      <c r="C16" s="14" t="s">
        <v>40</v>
      </c>
      <c r="D16" s="37" t="n">
        <v>854</v>
      </c>
      <c r="E16" s="37" t="s">
        <v>41</v>
      </c>
      <c r="F16" s="7" t="s">
        <v>42</v>
      </c>
      <c r="G16" s="7" t="s">
        <v>43</v>
      </c>
      <c r="H16" s="38" t="n">
        <v>5811542.1</v>
      </c>
      <c r="I16" s="38" t="n">
        <v>5811542.164</v>
      </c>
      <c r="J16" s="38" t="s">
        <v>44</v>
      </c>
      <c r="K16" s="23" t="e">
        <f aca="false">J16-I16</f>
        <v>#VALUE!</v>
      </c>
      <c r="L16" s="23" t="n">
        <v>26012.45711</v>
      </c>
      <c r="M16" s="38" t="n">
        <v>6735504.9</v>
      </c>
      <c r="N16" s="38" t="n">
        <v>6735505</v>
      </c>
      <c r="O16" s="38" t="n">
        <v>7659951.9</v>
      </c>
      <c r="P16" s="38" t="n">
        <v>7659952</v>
      </c>
      <c r="Q16" s="24" t="n">
        <v>20206998.9</v>
      </c>
      <c r="R16" s="24" t="e">
        <f aca="false">J16+N16+P16</f>
        <v>#VALUE!</v>
      </c>
      <c r="S16" s="8" t="s">
        <v>45</v>
      </c>
      <c r="T16" s="35"/>
      <c r="V16" s="25" t="n">
        <v>5995622.2</v>
      </c>
      <c r="W16" s="25" t="e">
        <f aca="false">J16-V16</f>
        <v>#VALUE!</v>
      </c>
      <c r="X16" s="39" t="s">
        <v>46</v>
      </c>
    </row>
    <row collapsed="false" customFormat="false" customHeight="true" hidden="false" ht="66.75" outlineLevel="2" r="17">
      <c r="A17" s="7"/>
      <c r="B17" s="36"/>
      <c r="C17" s="14" t="s">
        <v>47</v>
      </c>
      <c r="D17" s="37" t="n">
        <v>878</v>
      </c>
      <c r="E17" s="37" t="s">
        <v>48</v>
      </c>
      <c r="F17" s="7" t="n">
        <v>3309900</v>
      </c>
      <c r="G17" s="7" t="n">
        <v>622</v>
      </c>
      <c r="H17" s="38"/>
      <c r="I17" s="38"/>
      <c r="J17" s="38" t="n">
        <v>15308.2</v>
      </c>
      <c r="K17" s="23"/>
      <c r="L17" s="23"/>
      <c r="M17" s="38"/>
      <c r="N17" s="38" t="n">
        <v>0</v>
      </c>
      <c r="O17" s="38"/>
      <c r="P17" s="38" t="n">
        <v>0</v>
      </c>
      <c r="Q17" s="24"/>
      <c r="R17" s="24" t="n">
        <f aca="false">J17+N17+P17</f>
        <v>15308.2</v>
      </c>
      <c r="T17" s="35"/>
      <c r="V17" s="25"/>
      <c r="W17" s="25" t="n">
        <f aca="false">J17-V17</f>
        <v>15308.2</v>
      </c>
      <c r="X17" s="39" t="s">
        <v>49</v>
      </c>
    </row>
    <row collapsed="false" customFormat="false" customHeight="false" hidden="false" ht="64.7" outlineLevel="2" r="18">
      <c r="A18" s="7"/>
      <c r="B18" s="14" t="s">
        <v>50</v>
      </c>
      <c r="C18" s="14" t="s">
        <v>40</v>
      </c>
      <c r="D18" s="37"/>
      <c r="E18" s="37"/>
      <c r="F18" s="7"/>
      <c r="G18" s="7"/>
      <c r="H18" s="38"/>
      <c r="I18" s="38"/>
      <c r="J18" s="38"/>
      <c r="K18" s="23" t="n">
        <f aca="false">J18-I18</f>
        <v>0</v>
      </c>
      <c r="L18" s="23"/>
      <c r="M18" s="38"/>
      <c r="N18" s="38"/>
      <c r="O18" s="38"/>
      <c r="P18" s="38"/>
      <c r="Q18" s="24" t="n">
        <v>0</v>
      </c>
      <c r="R18" s="24" t="n">
        <f aca="false">J18+N18+P18</f>
        <v>0</v>
      </c>
      <c r="S18" s="8" t="s">
        <v>51</v>
      </c>
      <c r="T18" s="35"/>
      <c r="V18" s="25"/>
      <c r="W18" s="25" t="n">
        <f aca="false">J18-V18</f>
        <v>0</v>
      </c>
      <c r="X18" s="26"/>
    </row>
    <row collapsed="false" customFormat="false" customHeight="true" hidden="false" ht="69" outlineLevel="2" r="19">
      <c r="A19" s="7" t="s">
        <v>52</v>
      </c>
      <c r="B19" s="14" t="s">
        <v>53</v>
      </c>
      <c r="C19" s="14" t="s">
        <v>22</v>
      </c>
      <c r="D19" s="11" t="n">
        <v>854</v>
      </c>
      <c r="E19" s="11" t="s">
        <v>30</v>
      </c>
      <c r="F19" s="7" t="s">
        <v>30</v>
      </c>
      <c r="G19" s="7" t="s">
        <v>30</v>
      </c>
      <c r="H19" s="24" t="n">
        <v>801739.4</v>
      </c>
      <c r="I19" s="24" t="n">
        <f aca="false">SUM(I20:I22)</f>
        <v>219555.7</v>
      </c>
      <c r="J19" s="24" t="n">
        <f aca="false">SUM(J20:J22)</f>
        <v>246701.1</v>
      </c>
      <c r="K19" s="23" t="n">
        <f aca="false">J19-I19</f>
        <v>27145.4</v>
      </c>
      <c r="L19" s="23" t="n">
        <f aca="false">SUM(L20:L22)</f>
        <v>0</v>
      </c>
      <c r="M19" s="24" t="n">
        <v>761907</v>
      </c>
      <c r="N19" s="24" t="n">
        <f aca="false">SUM(N20:N22)</f>
        <v>221468.9</v>
      </c>
      <c r="O19" s="24" t="n">
        <v>740546.7</v>
      </c>
      <c r="P19" s="24" t="n">
        <f aca="false">SUM(P20:P22)</f>
        <v>223454.6</v>
      </c>
      <c r="Q19" s="24" t="n">
        <v>2304193.1</v>
      </c>
      <c r="R19" s="24" t="n">
        <f aca="false">J19+N19+P19</f>
        <v>691624.6</v>
      </c>
      <c r="T19" s="35"/>
      <c r="V19" s="25" t="n">
        <v>231832.1</v>
      </c>
      <c r="W19" s="25" t="n">
        <f aca="false">J19-V19</f>
        <v>14869</v>
      </c>
      <c r="X19" s="26"/>
    </row>
    <row collapsed="false" customFormat="false" customHeight="true" hidden="false" ht="64.7" outlineLevel="2" r="20">
      <c r="A20" s="7" t="s">
        <v>38</v>
      </c>
      <c r="B20" s="14" t="s">
        <v>54</v>
      </c>
      <c r="C20" s="14" t="s">
        <v>40</v>
      </c>
      <c r="D20" s="37" t="n">
        <v>854</v>
      </c>
      <c r="E20" s="11" t="s">
        <v>55</v>
      </c>
      <c r="F20" s="7" t="s">
        <v>56</v>
      </c>
      <c r="G20" s="7" t="n">
        <v>612</v>
      </c>
      <c r="H20" s="38" t="n">
        <v>696273.8</v>
      </c>
      <c r="I20" s="24" t="n">
        <v>114090.1</v>
      </c>
      <c r="J20" s="38" t="n">
        <f aca="false">'Бюджет 2013'!K167</f>
        <v>136186.3</v>
      </c>
      <c r="K20" s="23" t="n">
        <f aca="false">J20-I20</f>
        <v>22096.2</v>
      </c>
      <c r="L20" s="23"/>
      <c r="M20" s="38" t="n">
        <v>654581.6</v>
      </c>
      <c r="N20" s="24" t="n">
        <v>114143.5</v>
      </c>
      <c r="O20" s="38" t="n">
        <v>631289.7</v>
      </c>
      <c r="P20" s="24" t="n">
        <v>114197.6</v>
      </c>
      <c r="Q20" s="24" t="n">
        <v>1982145.1</v>
      </c>
      <c r="R20" s="24" t="n">
        <f aca="false">J20+N20+P20</f>
        <v>364527.4</v>
      </c>
      <c r="S20" s="8" t="s">
        <v>57</v>
      </c>
      <c r="T20" s="35"/>
      <c r="V20" s="25" t="n">
        <v>129998.5</v>
      </c>
      <c r="W20" s="25" t="n">
        <f aca="false">J20-V20</f>
        <v>6187.79999999999</v>
      </c>
      <c r="X20" s="26" t="s">
        <v>58</v>
      </c>
    </row>
    <row collapsed="false" customFormat="false" customHeight="true" hidden="false" ht="82.7" outlineLevel="2" r="21">
      <c r="A21" s="7"/>
      <c r="B21" s="14" t="s">
        <v>59</v>
      </c>
      <c r="C21" s="14" t="s">
        <v>40</v>
      </c>
      <c r="D21" s="37"/>
      <c r="E21" s="37"/>
      <c r="F21" s="7"/>
      <c r="G21" s="7"/>
      <c r="H21" s="38"/>
      <c r="I21" s="38"/>
      <c r="J21" s="38"/>
      <c r="K21" s="23" t="n">
        <f aca="false">J21-I21</f>
        <v>0</v>
      </c>
      <c r="L21" s="23"/>
      <c r="M21" s="38"/>
      <c r="N21" s="38"/>
      <c r="O21" s="38"/>
      <c r="P21" s="38"/>
      <c r="Q21" s="24" t="n">
        <v>0</v>
      </c>
      <c r="R21" s="24" t="n">
        <f aca="false">J21+N21+P21</f>
        <v>0</v>
      </c>
      <c r="S21" s="8" t="s">
        <v>60</v>
      </c>
      <c r="T21" s="35"/>
      <c r="V21" s="25"/>
      <c r="W21" s="25" t="n">
        <f aca="false">J21-V21</f>
        <v>0</v>
      </c>
      <c r="X21" s="26"/>
    </row>
    <row collapsed="false" customFormat="false" customHeight="false" hidden="false" ht="64.7" outlineLevel="2" r="22">
      <c r="A22" s="7"/>
      <c r="B22" s="14" t="s">
        <v>61</v>
      </c>
      <c r="C22" s="14" t="s">
        <v>40</v>
      </c>
      <c r="D22" s="37" t="n">
        <v>854</v>
      </c>
      <c r="E22" s="11" t="s">
        <v>62</v>
      </c>
      <c r="F22" s="7" t="s">
        <v>63</v>
      </c>
      <c r="G22" s="7" t="n">
        <v>611</v>
      </c>
      <c r="H22" s="38" t="n">
        <v>105465.6</v>
      </c>
      <c r="I22" s="38" t="n">
        <v>105465.6</v>
      </c>
      <c r="J22" s="38" t="n">
        <f aca="false">'Бюджет 2013'!K196</f>
        <v>110514.8</v>
      </c>
      <c r="K22" s="23" t="n">
        <f aca="false">J22-I22</f>
        <v>5049.2</v>
      </c>
      <c r="L22" s="23"/>
      <c r="M22" s="38" t="n">
        <v>107325.4</v>
      </c>
      <c r="N22" s="38" t="n">
        <v>107325.4</v>
      </c>
      <c r="O22" s="38" t="n">
        <v>109257</v>
      </c>
      <c r="P22" s="38" t="n">
        <v>109257</v>
      </c>
      <c r="Q22" s="24" t="n">
        <v>322048</v>
      </c>
      <c r="R22" s="24" t="n">
        <f aca="false">J22+N22+P22</f>
        <v>327097.2</v>
      </c>
      <c r="S22" s="8" t="s">
        <v>64</v>
      </c>
      <c r="T22" s="35"/>
      <c r="V22" s="25" t="n">
        <v>101833.6</v>
      </c>
      <c r="W22" s="25" t="n">
        <f aca="false">J22-V22</f>
        <v>8681.2</v>
      </c>
      <c r="X22" s="26" t="s">
        <v>58</v>
      </c>
    </row>
    <row collapsed="false" customFormat="false" customHeight="false" hidden="false" ht="48.55" outlineLevel="2" r="23">
      <c r="A23" s="7" t="s">
        <v>65</v>
      </c>
      <c r="B23" s="14" t="s">
        <v>66</v>
      </c>
      <c r="C23" s="14" t="s">
        <v>22</v>
      </c>
      <c r="D23" s="11" t="s">
        <v>67</v>
      </c>
      <c r="E23" s="7" t="s">
        <v>30</v>
      </c>
      <c r="F23" s="7" t="s">
        <v>30</v>
      </c>
      <c r="G23" s="7" t="s">
        <v>30</v>
      </c>
      <c r="H23" s="23" t="n">
        <v>2610051.5</v>
      </c>
      <c r="I23" s="23" t="n">
        <f aca="false">SUM(I24:I29)</f>
        <v>1605975.15</v>
      </c>
      <c r="J23" s="23" t="n">
        <f aca="false">SUM(J24:J29)</f>
        <v>3313330.8</v>
      </c>
      <c r="K23" s="23" t="n">
        <f aca="false">J23-I23</f>
        <v>1707355.65</v>
      </c>
      <c r="L23" s="23" t="n">
        <f aca="false">SUM(L24:L29)</f>
        <v>-47694.03772</v>
      </c>
      <c r="M23" s="23" t="n">
        <v>2267967</v>
      </c>
      <c r="N23" s="23" t="n">
        <f aca="false">SUM(N24:N29)</f>
        <v>2975584.8</v>
      </c>
      <c r="O23" s="23" t="n">
        <v>2335426.5</v>
      </c>
      <c r="P23" s="23" t="n">
        <f aca="false">SUM(P24:P29)</f>
        <v>3234926.4</v>
      </c>
      <c r="Q23" s="24" t="n">
        <v>7213445</v>
      </c>
      <c r="R23" s="24" t="n">
        <f aca="false">J23+N23+P23</f>
        <v>9523842</v>
      </c>
      <c r="T23" s="35"/>
      <c r="V23" s="25" t="n">
        <f aca="false">SUM(V24:V29)-V26</f>
        <v>1923485.9</v>
      </c>
      <c r="W23" s="25" t="n">
        <f aca="false">J23-V23</f>
        <v>1389844.9</v>
      </c>
      <c r="X23" s="26"/>
    </row>
    <row collapsed="false" customFormat="false" customHeight="true" hidden="false" ht="153.75" outlineLevel="2" r="24">
      <c r="A24" s="7" t="s">
        <v>38</v>
      </c>
      <c r="B24" s="14" t="s">
        <v>68</v>
      </c>
      <c r="C24" s="14" t="s">
        <v>40</v>
      </c>
      <c r="D24" s="37" t="n">
        <v>854</v>
      </c>
      <c r="E24" s="11" t="s">
        <v>69</v>
      </c>
      <c r="F24" s="7" t="s">
        <v>70</v>
      </c>
      <c r="G24" s="7" t="s">
        <v>71</v>
      </c>
      <c r="H24" s="38" t="n">
        <v>766376.1</v>
      </c>
      <c r="I24" s="38" t="n">
        <v>766376.05</v>
      </c>
      <c r="J24" s="38" t="n">
        <f aca="false">'Бюджет 2013'!K211</f>
        <v>829899.5</v>
      </c>
      <c r="K24" s="23" t="n">
        <f aca="false">J24-I24</f>
        <v>63523.45</v>
      </c>
      <c r="L24" s="23"/>
      <c r="M24" s="38" t="n">
        <v>775706.4</v>
      </c>
      <c r="N24" s="38" t="n">
        <v>775706.3</v>
      </c>
      <c r="O24" s="38" t="n">
        <v>785311.1</v>
      </c>
      <c r="P24" s="38" t="n">
        <v>785311.1</v>
      </c>
      <c r="Q24" s="24" t="n">
        <v>2327393.6</v>
      </c>
      <c r="R24" s="24" t="n">
        <f aca="false">J24+N24+P24</f>
        <v>2390916.9</v>
      </c>
      <c r="S24" s="8" t="s">
        <v>72</v>
      </c>
      <c r="T24" s="35"/>
      <c r="V24" s="25" t="n">
        <v>790816.9</v>
      </c>
      <c r="W24" s="25" t="n">
        <f aca="false">J24-V24</f>
        <v>39082.6</v>
      </c>
      <c r="X24" s="26" t="s">
        <v>73</v>
      </c>
      <c r="Y24" s="34" t="n">
        <v>553.4</v>
      </c>
    </row>
    <row collapsed="false" customFormat="false" customHeight="true" hidden="false" ht="76.4" outlineLevel="2" r="25">
      <c r="A25" s="7"/>
      <c r="B25" s="14" t="s">
        <v>74</v>
      </c>
      <c r="C25" s="14" t="s">
        <v>40</v>
      </c>
      <c r="D25" s="37" t="n">
        <v>854</v>
      </c>
      <c r="E25" s="11" t="s">
        <v>75</v>
      </c>
      <c r="F25" s="11" t="s">
        <v>76</v>
      </c>
      <c r="G25" s="7" t="s">
        <v>77</v>
      </c>
      <c r="H25" s="38" t="n">
        <v>368052.9</v>
      </c>
      <c r="I25" s="38" t="n">
        <v>368052.9</v>
      </c>
      <c r="J25" s="38" t="n">
        <f aca="false">'Бюджет 2013'!K241</f>
        <v>437810.5</v>
      </c>
      <c r="K25" s="23" t="n">
        <f aca="false">J25-I25</f>
        <v>69757.6</v>
      </c>
      <c r="L25" s="23" t="n">
        <v>3178</v>
      </c>
      <c r="M25" s="38" t="n">
        <v>393724.4</v>
      </c>
      <c r="N25" s="38" t="n">
        <v>393724.3</v>
      </c>
      <c r="O25" s="38" t="n">
        <v>421457.5</v>
      </c>
      <c r="P25" s="38" t="n">
        <v>421457.5</v>
      </c>
      <c r="Q25" s="24" t="n">
        <v>1183234.8</v>
      </c>
      <c r="R25" s="24" t="n">
        <f aca="false">J25+N25+P25</f>
        <v>1252992.3</v>
      </c>
      <c r="S25" s="8" t="s">
        <v>78</v>
      </c>
      <c r="T25" s="35"/>
      <c r="V25" s="25" t="n">
        <v>437810.5</v>
      </c>
      <c r="W25" s="25" t="n">
        <f aca="false">J25-V25</f>
        <v>0</v>
      </c>
      <c r="X25" s="26"/>
    </row>
    <row collapsed="false" customFormat="true" customHeight="false" hidden="false" ht="142.95" outlineLevel="2" r="26" s="41">
      <c r="A26" s="7"/>
      <c r="B26" s="14" t="s">
        <v>79</v>
      </c>
      <c r="C26" s="14" t="s">
        <v>80</v>
      </c>
      <c r="D26" s="37" t="n">
        <v>828</v>
      </c>
      <c r="E26" s="37" t="s">
        <v>81</v>
      </c>
      <c r="F26" s="11" t="s">
        <v>82</v>
      </c>
      <c r="G26" s="7" t="n">
        <v>411</v>
      </c>
      <c r="H26" s="38" t="n">
        <v>1004076.3</v>
      </c>
      <c r="I26" s="38"/>
      <c r="J26" s="38" t="n">
        <v>1451762.3</v>
      </c>
      <c r="K26" s="38" t="n">
        <f aca="false">J26-I26</f>
        <v>1451762.3</v>
      </c>
      <c r="L26" s="38"/>
      <c r="M26" s="38" t="n">
        <v>600000</v>
      </c>
      <c r="N26" s="38" t="n">
        <f aca="false">1307618</f>
        <v>1307618</v>
      </c>
      <c r="O26" s="38" t="e">
        <f aca="false">'ТАБЛИЦА 7'!F58</f>
        <v>#VALUE!</v>
      </c>
      <c r="P26" s="38" t="n">
        <v>1499500</v>
      </c>
      <c r="Q26" s="24" t="n">
        <v>2204076.3</v>
      </c>
      <c r="R26" s="24" t="n">
        <f aca="false">J26+N26+P26</f>
        <v>4258880.3</v>
      </c>
      <c r="S26" s="8" t="s">
        <v>83</v>
      </c>
      <c r="T26" s="40"/>
      <c r="V26" s="25" t="n">
        <v>1629380.3</v>
      </c>
      <c r="W26" s="25" t="n">
        <f aca="false">J26-V26</f>
        <v>-177618</v>
      </c>
      <c r="X26" s="26" t="s">
        <v>84</v>
      </c>
    </row>
    <row collapsed="false" customFormat="false" customHeight="true" hidden="false" ht="98.25" outlineLevel="2" r="27">
      <c r="A27" s="7"/>
      <c r="B27" s="14" t="s">
        <v>85</v>
      </c>
      <c r="C27" s="14" t="s">
        <v>40</v>
      </c>
      <c r="D27" s="37" t="n">
        <v>854</v>
      </c>
      <c r="E27" s="11"/>
      <c r="F27" s="11"/>
      <c r="G27" s="7"/>
      <c r="H27" s="38"/>
      <c r="I27" s="38"/>
      <c r="J27" s="38"/>
      <c r="K27" s="23" t="n">
        <f aca="false">J27-I27</f>
        <v>0</v>
      </c>
      <c r="L27" s="23"/>
      <c r="M27" s="38"/>
      <c r="N27" s="38" t="n">
        <f aca="false">M27</f>
        <v>0</v>
      </c>
      <c r="O27" s="38"/>
      <c r="P27" s="38" t="n">
        <f aca="false">O27</f>
        <v>0</v>
      </c>
      <c r="Q27" s="24" t="n">
        <v>0</v>
      </c>
      <c r="R27" s="24" t="n">
        <f aca="false">J27+N27+P27</f>
        <v>0</v>
      </c>
      <c r="S27" s="8" t="s">
        <v>86</v>
      </c>
      <c r="T27" s="35"/>
      <c r="V27" s="25"/>
      <c r="W27" s="25" t="n">
        <f aca="false">J27-V27</f>
        <v>0</v>
      </c>
      <c r="X27" s="26"/>
    </row>
    <row collapsed="false" customFormat="false" customHeight="true" hidden="false" ht="149.25" outlineLevel="2" r="28">
      <c r="A28" s="7"/>
      <c r="B28" s="14" t="s">
        <v>87</v>
      </c>
      <c r="C28" s="14" t="s">
        <v>40</v>
      </c>
      <c r="D28" s="37" t="n">
        <v>854</v>
      </c>
      <c r="E28" s="11" t="s">
        <v>88</v>
      </c>
      <c r="F28" s="11" t="s">
        <v>89</v>
      </c>
      <c r="G28" s="7" t="s">
        <v>77</v>
      </c>
      <c r="H28" s="38" t="n">
        <v>471546.2</v>
      </c>
      <c r="I28" s="38" t="n">
        <v>471546.2</v>
      </c>
      <c r="J28" s="38" t="n">
        <f aca="false">'Бюджет 2013'!K375+0.1-1000</f>
        <v>593858.5</v>
      </c>
      <c r="K28" s="23" t="n">
        <f aca="false">J28-I28</f>
        <v>122312.3</v>
      </c>
      <c r="L28" s="23" t="n">
        <v>-50872.03772</v>
      </c>
      <c r="M28" s="38" t="n">
        <v>498536.2</v>
      </c>
      <c r="N28" s="38" t="n">
        <v>498536.2</v>
      </c>
      <c r="O28" s="38" t="n">
        <v>528657.9</v>
      </c>
      <c r="P28" s="38" t="n">
        <v>528657.8</v>
      </c>
      <c r="Q28" s="24" t="n">
        <v>1498740.3</v>
      </c>
      <c r="R28" s="24" t="n">
        <f aca="false">J28+N28+P28</f>
        <v>1621052.5</v>
      </c>
      <c r="S28" s="8" t="s">
        <v>90</v>
      </c>
      <c r="T28" s="42" t="s">
        <v>91</v>
      </c>
      <c r="V28" s="25" t="n">
        <v>694858.5</v>
      </c>
      <c r="W28" s="25" t="n">
        <f aca="false">J28-V28</f>
        <v>-101000</v>
      </c>
      <c r="X28" s="26" t="s">
        <v>92</v>
      </c>
    </row>
    <row collapsed="false" customFormat="false" customHeight="true" hidden="false" ht="86.25" outlineLevel="2" r="29">
      <c r="A29" s="7"/>
      <c r="B29" s="14" t="s">
        <v>93</v>
      </c>
      <c r="C29" s="14" t="s">
        <v>40</v>
      </c>
      <c r="D29" s="37"/>
      <c r="E29" s="37"/>
      <c r="F29" s="11"/>
      <c r="G29" s="7"/>
      <c r="H29" s="38"/>
      <c r="I29" s="38"/>
      <c r="J29" s="38"/>
      <c r="K29" s="23" t="n">
        <f aca="false">J29-I29</f>
        <v>0</v>
      </c>
      <c r="L29" s="23"/>
      <c r="M29" s="38"/>
      <c r="N29" s="38"/>
      <c r="O29" s="38"/>
      <c r="P29" s="38"/>
      <c r="Q29" s="24" t="n">
        <v>0</v>
      </c>
      <c r="R29" s="24" t="n">
        <f aca="false">J29+N29+P29</f>
        <v>0</v>
      </c>
      <c r="S29" s="8" t="s">
        <v>94</v>
      </c>
      <c r="T29" s="35"/>
      <c r="V29" s="25"/>
      <c r="W29" s="25" t="n">
        <f aca="false">J29-V29</f>
        <v>0</v>
      </c>
      <c r="X29" s="26"/>
    </row>
    <row collapsed="false" customFormat="false" customHeight="true" hidden="false" ht="52.1" outlineLevel="2" r="30">
      <c r="A30" s="7" t="s">
        <v>95</v>
      </c>
      <c r="B30" s="14" t="s">
        <v>96</v>
      </c>
      <c r="C30" s="14" t="s">
        <v>22</v>
      </c>
      <c r="D30" s="11" t="s">
        <v>67</v>
      </c>
      <c r="E30" s="7" t="s">
        <v>30</v>
      </c>
      <c r="F30" s="7" t="s">
        <v>30</v>
      </c>
      <c r="G30" s="7" t="s">
        <v>30</v>
      </c>
      <c r="H30" s="15" t="n">
        <v>0</v>
      </c>
      <c r="I30" s="15"/>
      <c r="J30" s="15"/>
      <c r="K30" s="23" t="n">
        <f aca="false">J30-I30</f>
        <v>0</v>
      </c>
      <c r="L30" s="23"/>
      <c r="M30" s="15" t="n">
        <v>0</v>
      </c>
      <c r="N30" s="15"/>
      <c r="O30" s="15" t="n">
        <v>0</v>
      </c>
      <c r="P30" s="15"/>
      <c r="Q30" s="24" t="n">
        <v>0</v>
      </c>
      <c r="R30" s="24" t="n">
        <f aca="false">J30+N30+P30</f>
        <v>0</v>
      </c>
      <c r="T30" s="35"/>
      <c r="V30" s="25"/>
      <c r="W30" s="25" t="n">
        <f aca="false">J30-V30</f>
        <v>0</v>
      </c>
      <c r="X30" s="26"/>
    </row>
    <row collapsed="false" customFormat="false" customHeight="true" hidden="false" ht="64.7" outlineLevel="2" r="31">
      <c r="A31" s="7" t="s">
        <v>97</v>
      </c>
      <c r="B31" s="14" t="s">
        <v>98</v>
      </c>
      <c r="C31" s="14" t="s">
        <v>40</v>
      </c>
      <c r="D31" s="7"/>
      <c r="E31" s="13"/>
      <c r="F31" s="12"/>
      <c r="G31" s="12"/>
      <c r="H31" s="15"/>
      <c r="I31" s="15"/>
      <c r="J31" s="15"/>
      <c r="K31" s="23" t="n">
        <f aca="false">J31-I31</f>
        <v>0</v>
      </c>
      <c r="L31" s="23"/>
      <c r="M31" s="15"/>
      <c r="N31" s="15"/>
      <c r="O31" s="15"/>
      <c r="P31" s="15"/>
      <c r="Q31" s="24" t="n">
        <v>0</v>
      </c>
      <c r="R31" s="24" t="n">
        <f aca="false">J31+N31+P31</f>
        <v>0</v>
      </c>
      <c r="S31" s="8" t="s">
        <v>99</v>
      </c>
      <c r="T31" s="35"/>
      <c r="V31" s="25"/>
      <c r="W31" s="25" t="n">
        <f aca="false">J31-V31</f>
        <v>0</v>
      </c>
      <c r="X31" s="26"/>
    </row>
    <row collapsed="false" customFormat="false" customHeight="false" hidden="false" ht="64.7" outlineLevel="2" r="32">
      <c r="A32" s="7"/>
      <c r="B32" s="14" t="s">
        <v>100</v>
      </c>
      <c r="C32" s="14" t="s">
        <v>40</v>
      </c>
      <c r="D32" s="7"/>
      <c r="E32" s="13"/>
      <c r="F32" s="12"/>
      <c r="G32" s="12"/>
      <c r="H32" s="15"/>
      <c r="I32" s="15"/>
      <c r="J32" s="15"/>
      <c r="K32" s="23" t="n">
        <f aca="false">J32-I32</f>
        <v>0</v>
      </c>
      <c r="L32" s="23"/>
      <c r="M32" s="15"/>
      <c r="N32" s="15"/>
      <c r="O32" s="15"/>
      <c r="P32" s="15"/>
      <c r="Q32" s="24" t="n">
        <v>0</v>
      </c>
      <c r="R32" s="24" t="n">
        <f aca="false">J32+N32+P32</f>
        <v>0</v>
      </c>
      <c r="S32" s="8" t="s">
        <v>101</v>
      </c>
      <c r="T32" s="35"/>
      <c r="V32" s="25"/>
      <c r="W32" s="25" t="n">
        <f aca="false">J32-V32</f>
        <v>0</v>
      </c>
      <c r="X32" s="26"/>
    </row>
    <row collapsed="false" customFormat="false" customHeight="false" hidden="false" ht="48.55" outlineLevel="2" r="33">
      <c r="A33" s="7" t="s">
        <v>102</v>
      </c>
      <c r="B33" s="14" t="s">
        <v>103</v>
      </c>
      <c r="C33" s="14" t="s">
        <v>22</v>
      </c>
      <c r="D33" s="11" t="s">
        <v>67</v>
      </c>
      <c r="E33" s="7" t="s">
        <v>30</v>
      </c>
      <c r="F33" s="7" t="s">
        <v>30</v>
      </c>
      <c r="G33" s="7" t="s">
        <v>30</v>
      </c>
      <c r="H33" s="23" t="n">
        <v>257287.3</v>
      </c>
      <c r="I33" s="23" t="n">
        <f aca="false">SUM(I34:I39)</f>
        <v>257287.32</v>
      </c>
      <c r="J33" s="23" t="n">
        <f aca="false">SUM(J34:J40)</f>
        <v>893466.6</v>
      </c>
      <c r="K33" s="23" t="n">
        <f aca="false">J33-I33</f>
        <v>636179.28</v>
      </c>
      <c r="L33" s="23" t="n">
        <f aca="false">SUM(L34:L40)</f>
        <v>23166.4</v>
      </c>
      <c r="M33" s="23" t="n">
        <v>257287.3</v>
      </c>
      <c r="N33" s="23" t="n">
        <f aca="false">SUM(N34:N39)</f>
        <v>257287.3</v>
      </c>
      <c r="O33" s="23" t="n">
        <v>257287.3</v>
      </c>
      <c r="P33" s="23" t="n">
        <f aca="false">SUM(P34:P39)</f>
        <v>257287.3</v>
      </c>
      <c r="Q33" s="24" t="n">
        <v>771861.9</v>
      </c>
      <c r="R33" s="24" t="n">
        <f aca="false">J33+N33+P33</f>
        <v>1408041.2</v>
      </c>
      <c r="T33" s="35"/>
      <c r="V33" s="25" t="n">
        <v>893466.6</v>
      </c>
      <c r="W33" s="25" t="n">
        <f aca="false">J33-V33</f>
        <v>0</v>
      </c>
      <c r="X33" s="26"/>
    </row>
    <row collapsed="false" customFormat="false" customHeight="true" hidden="false" ht="69.2" outlineLevel="2" r="34">
      <c r="A34" s="7" t="s">
        <v>97</v>
      </c>
      <c r="B34" s="14" t="s">
        <v>104</v>
      </c>
      <c r="C34" s="14" t="s">
        <v>40</v>
      </c>
      <c r="D34" s="11"/>
      <c r="E34" s="7"/>
      <c r="F34" s="7"/>
      <c r="G34" s="7"/>
      <c r="H34" s="15"/>
      <c r="I34" s="15"/>
      <c r="J34" s="15"/>
      <c r="K34" s="23" t="n">
        <f aca="false">J34-I34</f>
        <v>0</v>
      </c>
      <c r="L34" s="23"/>
      <c r="M34" s="15"/>
      <c r="N34" s="15"/>
      <c r="O34" s="15"/>
      <c r="P34" s="15"/>
      <c r="Q34" s="24" t="n">
        <v>0</v>
      </c>
      <c r="R34" s="24" t="n">
        <f aca="false">J34+N34+P34</f>
        <v>0</v>
      </c>
      <c r="S34" s="43" t="s">
        <v>105</v>
      </c>
      <c r="T34" s="44"/>
      <c r="U34" s="45"/>
      <c r="V34" s="25"/>
      <c r="W34" s="25" t="n">
        <f aca="false">J34-V34</f>
        <v>0</v>
      </c>
      <c r="X34" s="26"/>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row>
    <row collapsed="false" customFormat="false" customHeight="true" hidden="false" ht="69.2" outlineLevel="2" r="35">
      <c r="A35" s="7"/>
      <c r="B35" s="14" t="s">
        <v>106</v>
      </c>
      <c r="C35" s="14" t="s">
        <v>40</v>
      </c>
      <c r="D35" s="11"/>
      <c r="E35" s="7"/>
      <c r="F35" s="7"/>
      <c r="G35" s="7"/>
      <c r="H35" s="15"/>
      <c r="I35" s="15"/>
      <c r="J35" s="15"/>
      <c r="K35" s="23" t="n">
        <f aca="false">J35-I35</f>
        <v>0</v>
      </c>
      <c r="L35" s="23"/>
      <c r="M35" s="15"/>
      <c r="N35" s="15"/>
      <c r="O35" s="15"/>
      <c r="P35" s="15"/>
      <c r="Q35" s="24" t="n">
        <v>0</v>
      </c>
      <c r="R35" s="24" t="n">
        <f aca="false">J35+N35+P35</f>
        <v>0</v>
      </c>
      <c r="S35" s="43" t="s">
        <v>107</v>
      </c>
      <c r="T35" s="44"/>
      <c r="U35" s="45"/>
      <c r="V35" s="25"/>
      <c r="W35" s="25" t="n">
        <f aca="false">J35-V35</f>
        <v>0</v>
      </c>
      <c r="X35" s="26"/>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row>
    <row collapsed="false" customFormat="false" customHeight="true" hidden="false" ht="69.2" outlineLevel="2" r="36">
      <c r="A36" s="7"/>
      <c r="B36" s="14" t="s">
        <v>108</v>
      </c>
      <c r="C36" s="14" t="s">
        <v>40</v>
      </c>
      <c r="D36" s="11"/>
      <c r="E36" s="7"/>
      <c r="F36" s="7"/>
      <c r="G36" s="7"/>
      <c r="H36" s="15"/>
      <c r="I36" s="15"/>
      <c r="J36" s="15"/>
      <c r="K36" s="23" t="n">
        <f aca="false">J36-I36</f>
        <v>0</v>
      </c>
      <c r="L36" s="23"/>
      <c r="M36" s="15"/>
      <c r="N36" s="38" t="n">
        <f aca="false">M36</f>
        <v>0</v>
      </c>
      <c r="O36" s="15"/>
      <c r="P36" s="38" t="n">
        <f aca="false">O36</f>
        <v>0</v>
      </c>
      <c r="Q36" s="24" t="n">
        <v>0</v>
      </c>
      <c r="R36" s="24" t="n">
        <f aca="false">J36+N36+P36</f>
        <v>0</v>
      </c>
      <c r="S36" s="43" t="s">
        <v>109</v>
      </c>
      <c r="T36" s="44"/>
      <c r="U36" s="45"/>
      <c r="V36" s="25"/>
      <c r="W36" s="25" t="n">
        <f aca="false">J36-V36</f>
        <v>0</v>
      </c>
      <c r="X36" s="26"/>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row>
    <row collapsed="false" customFormat="false" customHeight="false" hidden="false" ht="142.95" outlineLevel="2" r="37">
      <c r="A37" s="7"/>
      <c r="B37" s="14" t="s">
        <v>110</v>
      </c>
      <c r="C37" s="14" t="s">
        <v>40</v>
      </c>
      <c r="D37" s="37" t="n">
        <v>854</v>
      </c>
      <c r="E37" s="37" t="n">
        <v>1003</v>
      </c>
      <c r="F37" s="11" t="n">
        <v>5058501</v>
      </c>
      <c r="G37" s="7" t="n">
        <v>323</v>
      </c>
      <c r="H37" s="38" t="n">
        <v>223664</v>
      </c>
      <c r="I37" s="38" t="n">
        <v>223664</v>
      </c>
      <c r="J37" s="38" t="n">
        <f aca="false">'Бюджет 2013'!K445</f>
        <v>359564</v>
      </c>
      <c r="K37" s="23" t="n">
        <f aca="false">J37-I37</f>
        <v>135900</v>
      </c>
      <c r="L37" s="23"/>
      <c r="M37" s="38" t="n">
        <v>223664</v>
      </c>
      <c r="N37" s="38" t="n">
        <f aca="false">M37</f>
        <v>223664</v>
      </c>
      <c r="O37" s="38" t="n">
        <v>223664</v>
      </c>
      <c r="P37" s="38" t="n">
        <f aca="false">O37</f>
        <v>223664</v>
      </c>
      <c r="Q37" s="24" t="n">
        <v>670992</v>
      </c>
      <c r="R37" s="24" t="n">
        <f aca="false">J37+N37+P37</f>
        <v>806892</v>
      </c>
      <c r="S37" s="43" t="s">
        <v>111</v>
      </c>
      <c r="T37" s="44"/>
      <c r="U37" s="45"/>
      <c r="V37" s="25" t="n">
        <v>359564</v>
      </c>
      <c r="W37" s="25" t="n">
        <f aca="false">J37-V37</f>
        <v>0</v>
      </c>
      <c r="X37" s="26"/>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row>
    <row collapsed="false" customFormat="false" customHeight="true" hidden="false" ht="112.35" outlineLevel="2" r="38">
      <c r="A38" s="7"/>
      <c r="B38" s="14" t="s">
        <v>112</v>
      </c>
      <c r="C38" s="14" t="s">
        <v>40</v>
      </c>
      <c r="D38" s="37" t="n">
        <v>854</v>
      </c>
      <c r="E38" s="37" t="n">
        <v>1003</v>
      </c>
      <c r="F38" s="11" t="s">
        <v>113</v>
      </c>
      <c r="G38" s="7" t="n">
        <v>323</v>
      </c>
      <c r="H38" s="38"/>
      <c r="I38" s="38"/>
      <c r="J38" s="38" t="n">
        <f aca="false">'Бюджет 2013'!K447</f>
        <v>432490.8</v>
      </c>
      <c r="K38" s="23" t="n">
        <f aca="false">J38-I38</f>
        <v>432490.8</v>
      </c>
      <c r="L38" s="23"/>
      <c r="M38" s="38"/>
      <c r="N38" s="38" t="n">
        <f aca="false">M38</f>
        <v>0</v>
      </c>
      <c r="O38" s="38"/>
      <c r="P38" s="38" t="n">
        <f aca="false">O38</f>
        <v>0</v>
      </c>
      <c r="Q38" s="24" t="n">
        <v>0</v>
      </c>
      <c r="R38" s="24" t="n">
        <f aca="false">J38+N38+P38</f>
        <v>432490.8</v>
      </c>
      <c r="S38" s="43" t="s">
        <v>114</v>
      </c>
      <c r="T38" s="44" t="s">
        <v>115</v>
      </c>
      <c r="U38" s="45"/>
      <c r="V38" s="25" t="n">
        <v>432490.8</v>
      </c>
      <c r="W38" s="25" t="n">
        <f aca="false">J38-V38</f>
        <v>0</v>
      </c>
      <c r="X38" s="26"/>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row>
    <row collapsed="false" customFormat="false" customHeight="true" hidden="false" ht="66.5" outlineLevel="2" r="39">
      <c r="A39" s="7"/>
      <c r="B39" s="14" t="s">
        <v>116</v>
      </c>
      <c r="C39" s="14" t="s">
        <v>40</v>
      </c>
      <c r="D39" s="37" t="s">
        <v>67</v>
      </c>
      <c r="E39" s="37" t="s">
        <v>48</v>
      </c>
      <c r="F39" s="11" t="s">
        <v>117</v>
      </c>
      <c r="G39" s="7" t="n">
        <v>244</v>
      </c>
      <c r="H39" s="38" t="n">
        <v>33623.3</v>
      </c>
      <c r="I39" s="38" t="n">
        <v>33623.32</v>
      </c>
      <c r="J39" s="38" t="n">
        <f aca="false">'Бюджет 2013'!K456</f>
        <v>82187.3</v>
      </c>
      <c r="K39" s="23" t="n">
        <f aca="false">J39-I39</f>
        <v>48563.98</v>
      </c>
      <c r="L39" s="23" t="n">
        <v>23166.4</v>
      </c>
      <c r="M39" s="38" t="n">
        <v>33623.3</v>
      </c>
      <c r="N39" s="38" t="n">
        <v>33623.3</v>
      </c>
      <c r="O39" s="38" t="n">
        <v>33623.3</v>
      </c>
      <c r="P39" s="38" t="n">
        <v>33623.3</v>
      </c>
      <c r="Q39" s="24" t="n">
        <v>100869.9</v>
      </c>
      <c r="R39" s="24" t="n">
        <f aca="false">J39+N39+P39</f>
        <v>149433.9</v>
      </c>
      <c r="S39" s="43" t="s">
        <v>118</v>
      </c>
      <c r="T39" s="44"/>
      <c r="U39" s="45"/>
      <c r="V39" s="25" t="n">
        <v>82187.3</v>
      </c>
      <c r="W39" s="25" t="n">
        <f aca="false">J39-V39</f>
        <v>0</v>
      </c>
      <c r="X39" s="26"/>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row>
    <row collapsed="false" customFormat="false" customHeight="true" hidden="false" ht="79.9" outlineLevel="2" r="40">
      <c r="A40" s="7"/>
      <c r="B40" s="14" t="s">
        <v>119</v>
      </c>
      <c r="C40" s="14" t="s">
        <v>40</v>
      </c>
      <c r="D40" s="37" t="n">
        <v>854</v>
      </c>
      <c r="E40" s="11" t="s">
        <v>48</v>
      </c>
      <c r="F40" s="11" t="s">
        <v>120</v>
      </c>
      <c r="G40" s="7" t="n">
        <v>244</v>
      </c>
      <c r="H40" s="38"/>
      <c r="I40" s="38"/>
      <c r="J40" s="38" t="n">
        <f aca="false">'Бюджет 2013'!K459</f>
        <v>19224.5</v>
      </c>
      <c r="K40" s="23" t="n">
        <f aca="false">J40-I40</f>
        <v>19224.5</v>
      </c>
      <c r="L40" s="23"/>
      <c r="M40" s="38"/>
      <c r="N40" s="38" t="n">
        <v>0</v>
      </c>
      <c r="O40" s="38"/>
      <c r="P40" s="38" t="n">
        <v>0</v>
      </c>
      <c r="Q40" s="24"/>
      <c r="R40" s="24" t="n">
        <f aca="false">J40+N40+P40</f>
        <v>19224.5</v>
      </c>
      <c r="S40" s="43" t="s">
        <v>121</v>
      </c>
      <c r="T40" s="44" t="s">
        <v>122</v>
      </c>
      <c r="U40" s="45"/>
      <c r="V40" s="25" t="n">
        <v>19224.5</v>
      </c>
      <c r="W40" s="25" t="n">
        <f aca="false">J40-V40</f>
        <v>0</v>
      </c>
      <c r="X40" s="26"/>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row>
    <row collapsed="false" customFormat="false" customHeight="true" hidden="false" ht="31.5" outlineLevel="1" r="41">
      <c r="A41" s="10" t="s">
        <v>123</v>
      </c>
      <c r="B41" s="10" t="s">
        <v>124</v>
      </c>
      <c r="C41" s="22" t="s">
        <v>22</v>
      </c>
      <c r="D41" s="10" t="n">
        <v>854</v>
      </c>
      <c r="E41" s="28" t="s">
        <v>30</v>
      </c>
      <c r="F41" s="28" t="s">
        <v>30</v>
      </c>
      <c r="G41" s="28" t="s">
        <v>30</v>
      </c>
      <c r="H41" s="23" t="n">
        <v>1396350.3</v>
      </c>
      <c r="I41" s="23" t="n">
        <f aca="false">I45+I49+I54+I60</f>
        <v>1396350.109</v>
      </c>
      <c r="J41" s="23" t="n">
        <f aca="false">J45+J49+J54+J60</f>
        <v>2069838.1</v>
      </c>
      <c r="K41" s="23" t="n">
        <f aca="false">J41-I41</f>
        <v>673487.991</v>
      </c>
      <c r="L41" s="23" t="n">
        <f aca="false">L45+L49+L54+L60</f>
        <v>-1484.862</v>
      </c>
      <c r="M41" s="23" t="n">
        <v>1423656.9</v>
      </c>
      <c r="N41" s="23" t="n">
        <f aca="false">N45+N49+N54+N60</f>
        <v>1423657.1</v>
      </c>
      <c r="O41" s="23" t="n">
        <v>1451542.3</v>
      </c>
      <c r="P41" s="23" t="n">
        <f aca="false">P45+P49+P54+P60</f>
        <v>1451542.3</v>
      </c>
      <c r="Q41" s="24" t="n">
        <v>4271549.5</v>
      </c>
      <c r="R41" s="24" t="n">
        <f aca="false">J41+N41+P41</f>
        <v>4945037.5</v>
      </c>
      <c r="T41" s="31" t="n">
        <f aca="false"/>
        <v>0</v>
      </c>
      <c r="U41" s="32" t="e">
        <f aca="false">J41-T41</f>
        <v>#VALUE!</v>
      </c>
      <c r="V41" s="29" t="n">
        <v>1955684.7</v>
      </c>
      <c r="W41" s="29" t="n">
        <f aca="false">J41-V41</f>
        <v>114153.4</v>
      </c>
      <c r="X41" s="30"/>
    </row>
    <row collapsed="false" customFormat="false" customHeight="true" hidden="false" ht="95.3" outlineLevel="1" r="42">
      <c r="A42" s="10"/>
      <c r="B42" s="10"/>
      <c r="C42" s="14" t="s">
        <v>32</v>
      </c>
      <c r="D42" s="10" t="n">
        <v>828</v>
      </c>
      <c r="E42" s="28"/>
      <c r="F42" s="28"/>
      <c r="G42" s="28"/>
      <c r="H42" s="24" t="n">
        <v>1004076.3</v>
      </c>
      <c r="I42" s="24"/>
      <c r="J42" s="24" t="n">
        <v>0</v>
      </c>
      <c r="K42" s="23" t="n">
        <f aca="false">J42-I42</f>
        <v>0</v>
      </c>
      <c r="L42" s="23"/>
      <c r="M42" s="24" t="n">
        <v>600000</v>
      </c>
      <c r="N42" s="24" t="n">
        <v>0</v>
      </c>
      <c r="O42" s="24" t="n">
        <f aca="false">O56</f>
        <v>137379.7</v>
      </c>
      <c r="P42" s="24" t="n">
        <v>0</v>
      </c>
      <c r="Q42" s="24" t="n">
        <v>2204076.3</v>
      </c>
      <c r="R42" s="24" t="n">
        <f aca="false">J42+N42+P42</f>
        <v>0</v>
      </c>
      <c r="V42" s="29" t="n">
        <v>1629380.3</v>
      </c>
      <c r="W42" s="29" t="n">
        <f aca="false">J42-V42</f>
        <v>-1629380.3</v>
      </c>
      <c r="X42" s="30"/>
    </row>
    <row collapsed="false" customFormat="false" customHeight="false" hidden="false" ht="48.55" outlineLevel="1" r="43">
      <c r="A43" s="10"/>
      <c r="B43" s="10"/>
      <c r="C43" s="14" t="s">
        <v>31</v>
      </c>
      <c r="D43" s="10" t="n">
        <v>854</v>
      </c>
      <c r="E43" s="28"/>
      <c r="F43" s="28"/>
      <c r="G43" s="28"/>
      <c r="H43" s="24" t="n">
        <v>8476544</v>
      </c>
      <c r="I43" s="24" t="n">
        <f aca="false">I45+I49+I53+I60+I63</f>
        <v>1267268.7</v>
      </c>
      <c r="J43" s="24" t="n">
        <f aca="false">J41</f>
        <v>2069838.1</v>
      </c>
      <c r="K43" s="24" t="n">
        <f aca="false">K41</f>
        <v>673487.991</v>
      </c>
      <c r="L43" s="24" t="n">
        <f aca="false">L41</f>
        <v>-1484.862</v>
      </c>
      <c r="M43" s="24" t="n">
        <f aca="false">M41</f>
        <v>1423656.9</v>
      </c>
      <c r="N43" s="24" t="n">
        <f aca="false">N41</f>
        <v>1423657.1</v>
      </c>
      <c r="O43" s="24" t="n">
        <f aca="false">O41</f>
        <v>1451542.3</v>
      </c>
      <c r="P43" s="24" t="n">
        <f aca="false">P41</f>
        <v>1451542.3</v>
      </c>
      <c r="Q43" s="24" t="n">
        <v>28292422.6</v>
      </c>
      <c r="R43" s="24" t="n">
        <f aca="false">J43+N43+P43</f>
        <v>4945037.5</v>
      </c>
      <c r="T43" s="31" t="n">
        <f aca="false"/>
        <v>0</v>
      </c>
      <c r="U43" s="32" t="e">
        <f aca="false">J43-T43</f>
        <v>#VALUE!</v>
      </c>
      <c r="V43" s="29" t="n">
        <v>9044406.8</v>
      </c>
      <c r="W43" s="29" t="n">
        <f aca="false">J43-V43</f>
        <v>-6974568.7</v>
      </c>
      <c r="X43" s="30"/>
    </row>
    <row collapsed="false" customFormat="false" customHeight="false" hidden="false" ht="48.55" outlineLevel="1" r="44">
      <c r="A44" s="10"/>
      <c r="B44" s="10"/>
      <c r="C44" s="14" t="s">
        <v>33</v>
      </c>
      <c r="D44" s="10"/>
      <c r="E44" s="28"/>
      <c r="F44" s="28"/>
      <c r="G44" s="28"/>
      <c r="H44" s="24"/>
      <c r="I44" s="24"/>
      <c r="J44" s="24" t="n">
        <v>0</v>
      </c>
      <c r="K44" s="24" t="n">
        <f aca="false">K47</f>
        <v>71537.2</v>
      </c>
      <c r="L44" s="24" t="n">
        <f aca="false">L47</f>
        <v>0</v>
      </c>
      <c r="M44" s="24" t="n">
        <f aca="false">M47</f>
        <v>249597</v>
      </c>
      <c r="N44" s="24" t="n">
        <v>0</v>
      </c>
      <c r="O44" s="24" t="n">
        <f aca="false">O47</f>
        <v>257974</v>
      </c>
      <c r="P44" s="24" t="n">
        <v>0</v>
      </c>
      <c r="Q44" s="24" t="n">
        <f aca="false">Q47</f>
        <v>748941.7</v>
      </c>
      <c r="R44" s="24" t="n">
        <f aca="false">J44+N44+P44</f>
        <v>0</v>
      </c>
      <c r="S44" s="33"/>
      <c r="T44" s="31"/>
      <c r="U44" s="32"/>
      <c r="V44" s="29"/>
      <c r="W44" s="29"/>
      <c r="X44" s="30"/>
      <c r="Y44" s="34" t="n">
        <v>-553.4</v>
      </c>
    </row>
    <row collapsed="false" customFormat="false" customHeight="false" hidden="false" ht="48.55" outlineLevel="2" r="45">
      <c r="A45" s="7" t="s">
        <v>125</v>
      </c>
      <c r="B45" s="46" t="s">
        <v>126</v>
      </c>
      <c r="C45" s="14" t="s">
        <v>22</v>
      </c>
      <c r="D45" s="11" t="s">
        <v>67</v>
      </c>
      <c r="E45" s="7" t="s">
        <v>30</v>
      </c>
      <c r="F45" s="7" t="s">
        <v>30</v>
      </c>
      <c r="G45" s="7" t="s">
        <v>30</v>
      </c>
      <c r="H45" s="23" t="n">
        <v>241370.7</v>
      </c>
      <c r="I45" s="23" t="n">
        <f aca="false">SUM(I46:I48)</f>
        <v>241370.7</v>
      </c>
      <c r="J45" s="23" t="n">
        <f aca="false">SUM(J46:J48)</f>
        <v>312907.9</v>
      </c>
      <c r="K45" s="23" t="n">
        <f aca="false">J45-I45</f>
        <v>71537.2</v>
      </c>
      <c r="L45" s="23" t="n">
        <f aca="false">SUM(L46:L48)</f>
        <v>0</v>
      </c>
      <c r="M45" s="23" t="n">
        <v>249597</v>
      </c>
      <c r="N45" s="23" t="n">
        <f aca="false">SUM(N46:N48)</f>
        <v>249597</v>
      </c>
      <c r="O45" s="23" t="n">
        <v>257974</v>
      </c>
      <c r="P45" s="23" t="n">
        <f aca="false">SUM(P46:P48)</f>
        <v>257974</v>
      </c>
      <c r="Q45" s="24" t="n">
        <v>748941.7</v>
      </c>
      <c r="R45" s="24" t="n">
        <f aca="false">J45+N45+P45</f>
        <v>820478.9</v>
      </c>
      <c r="T45" s="35"/>
      <c r="V45" s="29" t="n">
        <v>302665</v>
      </c>
      <c r="W45" s="29" t="n">
        <f aca="false">J45-V45</f>
        <v>10242.9</v>
      </c>
      <c r="X45" s="30"/>
    </row>
    <row collapsed="false" customFormat="false" customHeight="true" hidden="false" ht="64.7" outlineLevel="2" r="46">
      <c r="A46" s="7" t="s">
        <v>97</v>
      </c>
      <c r="B46" s="46" t="s">
        <v>127</v>
      </c>
      <c r="C46" s="14" t="s">
        <v>40</v>
      </c>
      <c r="D46" s="37"/>
      <c r="E46" s="37"/>
      <c r="F46" s="11"/>
      <c r="G46" s="7"/>
      <c r="H46" s="38"/>
      <c r="I46" s="38"/>
      <c r="J46" s="38"/>
      <c r="K46" s="23" t="n">
        <f aca="false">J46-I46</f>
        <v>0</v>
      </c>
      <c r="L46" s="23"/>
      <c r="M46" s="38"/>
      <c r="N46" s="38"/>
      <c r="O46" s="38"/>
      <c r="P46" s="38"/>
      <c r="Q46" s="24" t="n">
        <v>0</v>
      </c>
      <c r="R46" s="24" t="n">
        <f aca="false">J46+N46+P46</f>
        <v>0</v>
      </c>
      <c r="S46" s="8" t="s">
        <v>128</v>
      </c>
      <c r="T46" s="35"/>
      <c r="V46" s="29"/>
      <c r="W46" s="29" t="n">
        <f aca="false">J46-V46</f>
        <v>0</v>
      </c>
      <c r="X46" s="30"/>
    </row>
    <row collapsed="false" customFormat="false" customHeight="false" hidden="false" ht="64.7" outlineLevel="2" r="47">
      <c r="A47" s="7"/>
      <c r="B47" s="14" t="s">
        <v>129</v>
      </c>
      <c r="C47" s="14" t="s">
        <v>40</v>
      </c>
      <c r="D47" s="37" t="n">
        <v>854</v>
      </c>
      <c r="E47" s="11" t="s">
        <v>62</v>
      </c>
      <c r="F47" s="11" t="s">
        <v>130</v>
      </c>
      <c r="G47" s="7" t="s">
        <v>71</v>
      </c>
      <c r="H47" s="38" t="n">
        <v>241370.7</v>
      </c>
      <c r="I47" s="38" t="n">
        <v>241370.7</v>
      </c>
      <c r="J47" s="38" t="n">
        <f aca="false">'Бюджет 2013'!K463</f>
        <v>312907.9</v>
      </c>
      <c r="K47" s="23" t="n">
        <f aca="false">J47-I47</f>
        <v>71537.2</v>
      </c>
      <c r="L47" s="23"/>
      <c r="M47" s="38" t="n">
        <v>249597</v>
      </c>
      <c r="N47" s="38" t="n">
        <v>249597</v>
      </c>
      <c r="O47" s="38" t="n">
        <v>257974</v>
      </c>
      <c r="P47" s="38" t="n">
        <v>257974</v>
      </c>
      <c r="Q47" s="24" t="n">
        <v>748941.7</v>
      </c>
      <c r="R47" s="24" t="n">
        <f aca="false">J47+N47+P47</f>
        <v>820478.9</v>
      </c>
      <c r="S47" s="8" t="s">
        <v>131</v>
      </c>
      <c r="T47" s="35"/>
      <c r="V47" s="29" t="n">
        <v>302665</v>
      </c>
      <c r="W47" s="29" t="n">
        <f aca="false">J47-V47</f>
        <v>10242.9</v>
      </c>
      <c r="X47" s="26" t="s">
        <v>58</v>
      </c>
    </row>
    <row collapsed="false" customFormat="false" customHeight="false" hidden="false" ht="64.7" outlineLevel="2" r="48">
      <c r="A48" s="7"/>
      <c r="B48" s="14" t="s">
        <v>132</v>
      </c>
      <c r="C48" s="14" t="s">
        <v>40</v>
      </c>
      <c r="D48" s="37"/>
      <c r="E48" s="37"/>
      <c r="F48" s="11"/>
      <c r="G48" s="7"/>
      <c r="H48" s="38"/>
      <c r="I48" s="38"/>
      <c r="J48" s="38"/>
      <c r="K48" s="23" t="n">
        <f aca="false">J48-I48</f>
        <v>0</v>
      </c>
      <c r="L48" s="23"/>
      <c r="M48" s="38"/>
      <c r="N48" s="38"/>
      <c r="O48" s="38"/>
      <c r="P48" s="38"/>
      <c r="Q48" s="24" t="n">
        <v>0</v>
      </c>
      <c r="R48" s="24" t="n">
        <f aca="false">J48+N48+P48</f>
        <v>0</v>
      </c>
      <c r="S48" s="8" t="s">
        <v>133</v>
      </c>
      <c r="T48" s="35"/>
      <c r="V48" s="29"/>
      <c r="W48" s="29" t="n">
        <f aca="false">J48-V48</f>
        <v>0</v>
      </c>
      <c r="X48" s="30"/>
    </row>
    <row collapsed="false" customFormat="false" customHeight="false" hidden="false" ht="48.55" outlineLevel="2" r="49">
      <c r="A49" s="7" t="s">
        <v>134</v>
      </c>
      <c r="B49" s="14" t="s">
        <v>135</v>
      </c>
      <c r="C49" s="14" t="s">
        <v>22</v>
      </c>
      <c r="D49" s="11" t="s">
        <v>67</v>
      </c>
      <c r="E49" s="7" t="s">
        <v>30</v>
      </c>
      <c r="F49" s="7" t="s">
        <v>30</v>
      </c>
      <c r="G49" s="7" t="s">
        <v>30</v>
      </c>
      <c r="H49" s="23" t="n">
        <v>993435</v>
      </c>
      <c r="I49" s="23" t="n">
        <f aca="false">SUM(I50:I53)</f>
        <v>993434.9</v>
      </c>
      <c r="J49" s="23" t="n">
        <f aca="false">SUM(J50:J53)</f>
        <v>1590899.8</v>
      </c>
      <c r="K49" s="23" t="n">
        <f aca="false">J49-I49</f>
        <v>597464.9</v>
      </c>
      <c r="L49" s="23" t="n">
        <f aca="false">SUM(L50:L53)</f>
        <v>-1607.3</v>
      </c>
      <c r="M49" s="23" t="n">
        <v>1006803.9</v>
      </c>
      <c r="N49" s="23" t="n">
        <f aca="false">SUM(N50:N53)</f>
        <v>1006804.1</v>
      </c>
      <c r="O49" s="23" t="n">
        <v>1020525.2</v>
      </c>
      <c r="P49" s="23" t="n">
        <f aca="false">SUM(P50:P53)</f>
        <v>1020525.1</v>
      </c>
      <c r="Q49" s="24" t="n">
        <v>3020764.1</v>
      </c>
      <c r="R49" s="24" t="n">
        <f aca="false">J49+N49+P49</f>
        <v>3618229</v>
      </c>
      <c r="T49" s="35"/>
      <c r="V49" s="29" t="n">
        <v>1491076.1</v>
      </c>
      <c r="W49" s="29" t="n">
        <f aca="false">J49-V49</f>
        <v>99823.7</v>
      </c>
      <c r="X49" s="30"/>
    </row>
    <row collapsed="false" customFormat="false" customHeight="true" hidden="false" ht="83.6" outlineLevel="2" r="50">
      <c r="A50" s="7" t="s">
        <v>97</v>
      </c>
      <c r="B50" s="14" t="s">
        <v>136</v>
      </c>
      <c r="C50" s="14" t="s">
        <v>40</v>
      </c>
      <c r="D50" s="37" t="n">
        <v>854</v>
      </c>
      <c r="E50" s="7" t="s">
        <v>41</v>
      </c>
      <c r="F50" s="7" t="s">
        <v>137</v>
      </c>
      <c r="G50" s="7" t="s">
        <v>138</v>
      </c>
      <c r="H50" s="38" t="n">
        <v>965008</v>
      </c>
      <c r="I50" s="38" t="n">
        <v>965007.9</v>
      </c>
      <c r="J50" s="38" t="n">
        <f aca="false">'Бюджет 2013'!K470</f>
        <v>1546588.8</v>
      </c>
      <c r="K50" s="23" t="n">
        <f aca="false">J50-I50</f>
        <v>581580.9</v>
      </c>
      <c r="L50" s="23" t="n">
        <v>-1607.3</v>
      </c>
      <c r="M50" s="38" t="n">
        <v>977745.3</v>
      </c>
      <c r="N50" s="38" t="n">
        <v>977745.5</v>
      </c>
      <c r="O50" s="38" t="n">
        <v>990826.7</v>
      </c>
      <c r="P50" s="38" t="n">
        <v>990826.6</v>
      </c>
      <c r="Q50" s="24" t="n">
        <v>2933580</v>
      </c>
      <c r="R50" s="24" t="n">
        <f aca="false">J50+N50+P50</f>
        <v>3515160.9</v>
      </c>
      <c r="S50" s="8" t="s">
        <v>139</v>
      </c>
      <c r="T50" s="31" t="s">
        <v>140</v>
      </c>
      <c r="V50" s="29" t="n">
        <v>1448244</v>
      </c>
      <c r="W50" s="29" t="n">
        <f aca="false">J50-V50</f>
        <v>98344.8</v>
      </c>
      <c r="X50" s="26" t="s">
        <v>58</v>
      </c>
    </row>
    <row collapsed="false" customFormat="false" customHeight="false" hidden="false" ht="64.7" outlineLevel="2" r="51">
      <c r="A51" s="7"/>
      <c r="B51" s="14" t="s">
        <v>141</v>
      </c>
      <c r="C51" s="14" t="s">
        <v>40</v>
      </c>
      <c r="D51" s="37"/>
      <c r="E51" s="11"/>
      <c r="F51" s="7"/>
      <c r="G51" s="7"/>
      <c r="H51" s="38"/>
      <c r="I51" s="38"/>
      <c r="J51" s="38"/>
      <c r="K51" s="23" t="n">
        <f aca="false">J51-I51</f>
        <v>0</v>
      </c>
      <c r="L51" s="23"/>
      <c r="M51" s="38"/>
      <c r="N51" s="38"/>
      <c r="O51" s="38"/>
      <c r="P51" s="38"/>
      <c r="Q51" s="24" t="n">
        <v>0</v>
      </c>
      <c r="R51" s="24" t="n">
        <f aca="false">J51+N51+P51</f>
        <v>0</v>
      </c>
      <c r="S51" s="8" t="s">
        <v>142</v>
      </c>
      <c r="T51" s="35"/>
      <c r="V51" s="29"/>
      <c r="W51" s="29" t="n">
        <f aca="false">J51-V51</f>
        <v>0</v>
      </c>
      <c r="X51" s="30"/>
    </row>
    <row collapsed="false" customFormat="false" customHeight="false" hidden="false" ht="64.7" outlineLevel="2" r="52">
      <c r="A52" s="7"/>
      <c r="B52" s="14" t="s">
        <v>143</v>
      </c>
      <c r="C52" s="14" t="s">
        <v>40</v>
      </c>
      <c r="D52" s="37"/>
      <c r="E52" s="11"/>
      <c r="F52" s="7"/>
      <c r="G52" s="7"/>
      <c r="H52" s="38"/>
      <c r="I52" s="38"/>
      <c r="J52" s="38"/>
      <c r="K52" s="23" t="n">
        <f aca="false">J52-I52</f>
        <v>0</v>
      </c>
      <c r="L52" s="23"/>
      <c r="M52" s="38"/>
      <c r="N52" s="38"/>
      <c r="O52" s="38"/>
      <c r="P52" s="38"/>
      <c r="Q52" s="24" t="n">
        <v>0</v>
      </c>
      <c r="R52" s="24" t="n">
        <f aca="false">J52+N52+P52</f>
        <v>0</v>
      </c>
      <c r="S52" s="8" t="s">
        <v>144</v>
      </c>
      <c r="T52" s="35"/>
      <c r="V52" s="29"/>
      <c r="W52" s="29" t="n">
        <f aca="false">J52-V52</f>
        <v>0</v>
      </c>
      <c r="X52" s="30"/>
    </row>
    <row collapsed="false" customFormat="false" customHeight="false" hidden="false" ht="64.7" outlineLevel="2" r="53">
      <c r="A53" s="7"/>
      <c r="B53" s="14" t="s">
        <v>145</v>
      </c>
      <c r="C53" s="14" t="s">
        <v>40</v>
      </c>
      <c r="D53" s="37" t="n">
        <v>854</v>
      </c>
      <c r="E53" s="11" t="s">
        <v>146</v>
      </c>
      <c r="F53" s="7" t="n">
        <v>4759900</v>
      </c>
      <c r="G53" s="7" t="n">
        <v>621</v>
      </c>
      <c r="H53" s="38" t="n">
        <v>28427</v>
      </c>
      <c r="I53" s="38" t="n">
        <v>28427</v>
      </c>
      <c r="J53" s="38" t="n">
        <f aca="false">'Бюджет 2013'!K573</f>
        <v>44311</v>
      </c>
      <c r="K53" s="23" t="n">
        <f aca="false">J53-I53</f>
        <v>15884</v>
      </c>
      <c r="L53" s="23"/>
      <c r="M53" s="38" t="n">
        <v>29058.6</v>
      </c>
      <c r="N53" s="38" t="n">
        <v>29058.6</v>
      </c>
      <c r="O53" s="38" t="n">
        <v>29698.5</v>
      </c>
      <c r="P53" s="38" t="n">
        <v>29698.5</v>
      </c>
      <c r="Q53" s="24" t="n">
        <v>87184.1</v>
      </c>
      <c r="R53" s="24" t="n">
        <f aca="false">J53+N53+P53</f>
        <v>103068.1</v>
      </c>
      <c r="S53" s="8" t="s">
        <v>147</v>
      </c>
      <c r="T53" s="35"/>
      <c r="V53" s="29" t="n">
        <v>42832.1</v>
      </c>
      <c r="W53" s="29" t="n">
        <f aca="false">J53-V53</f>
        <v>1478.9</v>
      </c>
      <c r="X53" s="26" t="s">
        <v>58</v>
      </c>
    </row>
    <row collapsed="false" customFormat="false" customHeight="false" hidden="false" ht="64.7" outlineLevel="2" r="54">
      <c r="A54" s="7" t="s">
        <v>148</v>
      </c>
      <c r="B54" s="14" t="s">
        <v>149</v>
      </c>
      <c r="C54" s="14" t="s">
        <v>22</v>
      </c>
      <c r="D54" s="11" t="s">
        <v>67</v>
      </c>
      <c r="E54" s="7" t="s">
        <v>30</v>
      </c>
      <c r="F54" s="7" t="s">
        <v>30</v>
      </c>
      <c r="G54" s="7" t="s">
        <v>30</v>
      </c>
      <c r="H54" s="23" t="n">
        <v>157508.5</v>
      </c>
      <c r="I54" s="23" t="n">
        <f aca="false">SUM(I55:I59)</f>
        <v>157508.409</v>
      </c>
      <c r="J54" s="23" t="n">
        <f aca="false">SUM(J55:J59)</f>
        <v>161994.3</v>
      </c>
      <c r="K54" s="23" t="n">
        <f aca="false">J54-I54</f>
        <v>4485.89099999997</v>
      </c>
      <c r="L54" s="23" t="n">
        <f aca="false">SUM(L55:L59)</f>
        <v>122.438</v>
      </c>
      <c r="M54" s="23" t="n">
        <v>163219.9</v>
      </c>
      <c r="N54" s="23" t="n">
        <f aca="false">SUM(N55:N59)</f>
        <v>163219.9</v>
      </c>
      <c r="O54" s="23" t="n">
        <v>169007</v>
      </c>
      <c r="P54" s="23" t="n">
        <f aca="false">SUM(P55:P59)</f>
        <v>169007.1</v>
      </c>
      <c r="Q54" s="24" t="n">
        <v>489735.4</v>
      </c>
      <c r="R54" s="24" t="n">
        <f aca="false">J54+N54+P54</f>
        <v>494221.3</v>
      </c>
      <c r="S54" s="28"/>
      <c r="T54" s="47"/>
      <c r="U54" s="48"/>
      <c r="V54" s="29" t="n">
        <v>157907.5</v>
      </c>
      <c r="W54" s="29" t="n">
        <f aca="false">J54-V54</f>
        <v>4086.79999999999</v>
      </c>
      <c r="X54" s="30"/>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row>
    <row collapsed="false" customFormat="false" customHeight="true" hidden="false" ht="127.65" outlineLevel="2" r="55">
      <c r="A55" s="7" t="s">
        <v>97</v>
      </c>
      <c r="B55" s="14" t="s">
        <v>150</v>
      </c>
      <c r="C55" s="14" t="s">
        <v>40</v>
      </c>
      <c r="D55" s="7"/>
      <c r="E55" s="13"/>
      <c r="F55" s="12"/>
      <c r="G55" s="12"/>
      <c r="H55" s="15"/>
      <c r="I55" s="15"/>
      <c r="J55" s="15"/>
      <c r="K55" s="23" t="n">
        <f aca="false">J55-I55</f>
        <v>0</v>
      </c>
      <c r="L55" s="23"/>
      <c r="M55" s="15"/>
      <c r="N55" s="15"/>
      <c r="O55" s="15"/>
      <c r="P55" s="15"/>
      <c r="Q55" s="24" t="n">
        <v>0</v>
      </c>
      <c r="R55" s="24" t="n">
        <f aca="false">J55+N55+P55</f>
        <v>0</v>
      </c>
      <c r="S55" s="43" t="s">
        <v>151</v>
      </c>
      <c r="T55" s="44"/>
      <c r="U55" s="45"/>
      <c r="V55" s="29"/>
      <c r="W55" s="29" t="n">
        <f aca="false">J55-V55</f>
        <v>0</v>
      </c>
      <c r="X55" s="30"/>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row>
    <row collapsed="false" customFormat="false" customHeight="false" hidden="false" ht="64.7" outlineLevel="2" r="56">
      <c r="A56" s="7"/>
      <c r="B56" s="14" t="s">
        <v>152</v>
      </c>
      <c r="C56" s="14" t="s">
        <v>40</v>
      </c>
      <c r="D56" s="7" t="n">
        <v>854</v>
      </c>
      <c r="E56" s="11" t="s">
        <v>62</v>
      </c>
      <c r="F56" s="7" t="n">
        <v>4709900</v>
      </c>
      <c r="G56" s="7" t="n">
        <v>611</v>
      </c>
      <c r="H56" s="15" t="n">
        <v>126402</v>
      </c>
      <c r="I56" s="15" t="n">
        <v>126401.96</v>
      </c>
      <c r="J56" s="15" t="n">
        <f aca="false">'Бюджет 2013'!K576</f>
        <v>130243.4</v>
      </c>
      <c r="K56" s="23" t="n">
        <f aca="false">J56-I56</f>
        <v>3841.43999999999</v>
      </c>
      <c r="L56" s="23"/>
      <c r="M56" s="15" t="n">
        <v>131859.1</v>
      </c>
      <c r="N56" s="15" t="n">
        <v>131859.1</v>
      </c>
      <c r="O56" s="15" t="n">
        <v>137379.7</v>
      </c>
      <c r="P56" s="15" t="n">
        <v>137379.8</v>
      </c>
      <c r="Q56" s="24" t="n">
        <v>395640.8</v>
      </c>
      <c r="R56" s="24" t="n">
        <f aca="false">J56+N56+P56</f>
        <v>399482.3</v>
      </c>
      <c r="S56" s="43" t="s">
        <v>153</v>
      </c>
      <c r="T56" s="44"/>
      <c r="U56" s="45"/>
      <c r="V56" s="29" t="n">
        <v>126402</v>
      </c>
      <c r="W56" s="29" t="n">
        <f aca="false">J56-V56</f>
        <v>3841.39999999999</v>
      </c>
      <c r="X56" s="26" t="s">
        <v>58</v>
      </c>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row>
    <row collapsed="false" customFormat="false" customHeight="false" hidden="false" ht="64.7" outlineLevel="2" r="57">
      <c r="A57" s="7"/>
      <c r="B57" s="14" t="s">
        <v>154</v>
      </c>
      <c r="C57" s="14" t="s">
        <v>40</v>
      </c>
      <c r="D57" s="7" t="n">
        <v>854</v>
      </c>
      <c r="E57" s="11" t="s">
        <v>48</v>
      </c>
      <c r="F57" s="7" t="n">
        <v>4699900</v>
      </c>
      <c r="G57" s="7" t="s">
        <v>155</v>
      </c>
      <c r="H57" s="15" t="n">
        <v>28206.5</v>
      </c>
      <c r="I57" s="15" t="n">
        <v>28206.449</v>
      </c>
      <c r="J57" s="15" t="n">
        <f aca="false">'Бюджет 2013'!K578</f>
        <v>28850.9</v>
      </c>
      <c r="K57" s="23" t="n">
        <f aca="false">J57-I57</f>
        <v>644.451000000001</v>
      </c>
      <c r="L57" s="23" t="n">
        <v>122.438</v>
      </c>
      <c r="M57" s="15" t="n">
        <v>28460.8</v>
      </c>
      <c r="N57" s="15" t="n">
        <v>28460.8</v>
      </c>
      <c r="O57" s="15" t="n">
        <v>28727.3</v>
      </c>
      <c r="P57" s="15" t="n">
        <v>28727.3</v>
      </c>
      <c r="Q57" s="24" t="n">
        <v>85394.6</v>
      </c>
      <c r="R57" s="24" t="n">
        <f aca="false">J57+N57+P57</f>
        <v>86039</v>
      </c>
      <c r="S57" s="43" t="s">
        <v>156</v>
      </c>
      <c r="T57" s="44"/>
      <c r="U57" s="45"/>
      <c r="V57" s="29" t="n">
        <v>28605.5</v>
      </c>
      <c r="W57" s="29" t="n">
        <f aca="false">J57-V57</f>
        <v>245.400000000001</v>
      </c>
      <c r="X57" s="26" t="s">
        <v>58</v>
      </c>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row>
    <row collapsed="false" customFormat="false" customHeight="false" hidden="false" ht="64.7" outlineLevel="2" r="58">
      <c r="A58" s="7"/>
      <c r="B58" s="14" t="s">
        <v>157</v>
      </c>
      <c r="C58" s="14" t="s">
        <v>40</v>
      </c>
      <c r="D58" s="37"/>
      <c r="E58" s="11"/>
      <c r="F58" s="7"/>
      <c r="G58" s="7"/>
      <c r="H58" s="38"/>
      <c r="I58" s="38"/>
      <c r="J58" s="38"/>
      <c r="K58" s="23" t="n">
        <f aca="false">J58-I58</f>
        <v>0</v>
      </c>
      <c r="L58" s="23"/>
      <c r="M58" s="38"/>
      <c r="N58" s="38"/>
      <c r="O58" s="38"/>
      <c r="P58" s="38"/>
      <c r="Q58" s="24" t="n">
        <v>0</v>
      </c>
      <c r="R58" s="24" t="n">
        <f aca="false">J58+N58+P58</f>
        <v>0</v>
      </c>
      <c r="S58" s="43" t="s">
        <v>158</v>
      </c>
      <c r="T58" s="35"/>
      <c r="V58" s="29"/>
      <c r="W58" s="29" t="n">
        <f aca="false">J58-V58</f>
        <v>0</v>
      </c>
      <c r="X58" s="30"/>
    </row>
    <row collapsed="false" customFormat="false" customHeight="false" hidden="false" ht="64.7" outlineLevel="2" r="59">
      <c r="A59" s="7"/>
      <c r="B59" s="14" t="s">
        <v>159</v>
      </c>
      <c r="C59" s="14" t="s">
        <v>40</v>
      </c>
      <c r="D59" s="49" t="n">
        <v>854</v>
      </c>
      <c r="E59" s="11" t="s">
        <v>62</v>
      </c>
      <c r="F59" s="7" t="n">
        <v>4856000</v>
      </c>
      <c r="G59" s="7" t="n">
        <v>612</v>
      </c>
      <c r="H59" s="38" t="n">
        <v>2900</v>
      </c>
      <c r="I59" s="38" t="n">
        <v>2900</v>
      </c>
      <c r="J59" s="38" t="n">
        <f aca="false">'Бюджет 2013'!K590</f>
        <v>2900</v>
      </c>
      <c r="K59" s="23" t="n">
        <f aca="false">J59-I59</f>
        <v>0</v>
      </c>
      <c r="L59" s="23"/>
      <c r="M59" s="38" t="n">
        <v>2900</v>
      </c>
      <c r="N59" s="38" t="n">
        <v>2900</v>
      </c>
      <c r="O59" s="38" t="n">
        <v>2900</v>
      </c>
      <c r="P59" s="38" t="n">
        <v>2900</v>
      </c>
      <c r="Q59" s="24" t="n">
        <v>8700</v>
      </c>
      <c r="R59" s="24" t="n">
        <f aca="false">J59+N59+P59</f>
        <v>8700</v>
      </c>
      <c r="S59" s="43" t="s">
        <v>160</v>
      </c>
      <c r="T59" s="35"/>
      <c r="V59" s="29" t="n">
        <v>2900</v>
      </c>
      <c r="W59" s="29" t="n">
        <f aca="false">J59-V59</f>
        <v>0</v>
      </c>
      <c r="X59" s="30"/>
    </row>
    <row collapsed="false" customFormat="false" customHeight="false" hidden="false" ht="33.25" outlineLevel="2" r="60">
      <c r="A60" s="7" t="s">
        <v>161</v>
      </c>
      <c r="B60" s="14" t="s">
        <v>162</v>
      </c>
      <c r="C60" s="14" t="s">
        <v>22</v>
      </c>
      <c r="D60" s="11" t="s">
        <v>67</v>
      </c>
      <c r="E60" s="7" t="s">
        <v>30</v>
      </c>
      <c r="F60" s="7" t="s">
        <v>30</v>
      </c>
      <c r="G60" s="7" t="s">
        <v>30</v>
      </c>
      <c r="H60" s="23" t="n">
        <v>4036.1</v>
      </c>
      <c r="I60" s="23" t="n">
        <f aca="false">SUM(I61:I63)</f>
        <v>4036.1</v>
      </c>
      <c r="J60" s="23" t="n">
        <f aca="false">SUM(J61:J63)</f>
        <v>4036.1</v>
      </c>
      <c r="K60" s="23" t="n">
        <f aca="false">J60-I60</f>
        <v>0</v>
      </c>
      <c r="L60" s="23" t="n">
        <f aca="false">SUM(L61:L63)</f>
        <v>0</v>
      </c>
      <c r="M60" s="23" t="n">
        <v>4036.1</v>
      </c>
      <c r="N60" s="23" t="n">
        <f aca="false">SUM(N61:N63)</f>
        <v>4036.1</v>
      </c>
      <c r="O60" s="23" t="n">
        <v>4036.1</v>
      </c>
      <c r="P60" s="23" t="n">
        <f aca="false">SUM(P61:P63)</f>
        <v>4036.1</v>
      </c>
      <c r="Q60" s="24" t="n">
        <v>12108.3</v>
      </c>
      <c r="R60" s="24" t="n">
        <f aca="false">J60+N60+P60</f>
        <v>12108.3</v>
      </c>
      <c r="T60" s="35"/>
      <c r="V60" s="29" t="n">
        <v>4036.1</v>
      </c>
      <c r="W60" s="29" t="n">
        <f aca="false">J60-V60</f>
        <v>0</v>
      </c>
      <c r="X60" s="30"/>
    </row>
    <row collapsed="false" customFormat="false" customHeight="true" hidden="false" ht="64.7" outlineLevel="2" r="61">
      <c r="A61" s="7" t="s">
        <v>97</v>
      </c>
      <c r="B61" s="14" t="s">
        <v>163</v>
      </c>
      <c r="C61" s="14" t="s">
        <v>40</v>
      </c>
      <c r="D61" s="37"/>
      <c r="E61" s="11"/>
      <c r="F61" s="11"/>
      <c r="G61" s="7"/>
      <c r="H61" s="38"/>
      <c r="I61" s="38"/>
      <c r="J61" s="38"/>
      <c r="K61" s="23" t="n">
        <f aca="false">J61-I61</f>
        <v>0</v>
      </c>
      <c r="L61" s="23"/>
      <c r="M61" s="38"/>
      <c r="N61" s="38"/>
      <c r="O61" s="38"/>
      <c r="P61" s="38"/>
      <c r="Q61" s="24" t="n">
        <v>0</v>
      </c>
      <c r="R61" s="24" t="n">
        <f aca="false">J61+N61+P61</f>
        <v>0</v>
      </c>
      <c r="S61" s="8" t="s">
        <v>164</v>
      </c>
      <c r="T61" s="35"/>
      <c r="V61" s="29"/>
      <c r="W61" s="29" t="n">
        <f aca="false">J61-V61</f>
        <v>0</v>
      </c>
      <c r="X61" s="30"/>
    </row>
    <row collapsed="false" customFormat="false" customHeight="false" hidden="false" ht="64.7" outlineLevel="2" r="62">
      <c r="A62" s="7"/>
      <c r="B62" s="14" t="s">
        <v>165</v>
      </c>
      <c r="C62" s="14" t="s">
        <v>40</v>
      </c>
      <c r="D62" s="37" t="n">
        <v>854</v>
      </c>
      <c r="E62" s="11" t="s">
        <v>48</v>
      </c>
      <c r="F62" s="11" t="s">
        <v>117</v>
      </c>
      <c r="G62" s="7" t="n">
        <v>244</v>
      </c>
      <c r="H62" s="38" t="n">
        <v>4036.1</v>
      </c>
      <c r="I62" s="38" t="n">
        <v>4036.1</v>
      </c>
      <c r="J62" s="38" t="n">
        <f aca="false">'Бюджет 2013'!K592</f>
        <v>4036.1</v>
      </c>
      <c r="K62" s="23" t="n">
        <f aca="false">J62-I62</f>
        <v>0</v>
      </c>
      <c r="L62" s="23"/>
      <c r="M62" s="38" t="n">
        <v>4036.1</v>
      </c>
      <c r="N62" s="38" t="n">
        <v>4036.1</v>
      </c>
      <c r="O62" s="38" t="n">
        <v>4036.1</v>
      </c>
      <c r="P62" s="38" t="n">
        <v>4036.1</v>
      </c>
      <c r="Q62" s="24" t="n">
        <v>12108.3</v>
      </c>
      <c r="R62" s="24" t="n">
        <f aca="false">J62+N62+P62</f>
        <v>12108.3</v>
      </c>
      <c r="S62" s="8" t="s">
        <v>166</v>
      </c>
      <c r="T62" s="35"/>
      <c r="V62" s="29" t="n">
        <v>4036.1</v>
      </c>
      <c r="W62" s="29" t="n">
        <f aca="false">J62-V62</f>
        <v>0</v>
      </c>
      <c r="X62" s="30"/>
    </row>
    <row collapsed="false" customFormat="false" customHeight="false" hidden="false" ht="64.7" outlineLevel="2" r="63">
      <c r="A63" s="7"/>
      <c r="B63" s="14" t="s">
        <v>167</v>
      </c>
      <c r="C63" s="14" t="s">
        <v>40</v>
      </c>
      <c r="D63" s="37"/>
      <c r="E63" s="11"/>
      <c r="F63" s="11"/>
      <c r="G63" s="7"/>
      <c r="H63" s="38"/>
      <c r="I63" s="38"/>
      <c r="J63" s="38"/>
      <c r="K63" s="23" t="n">
        <f aca="false">J63-I63</f>
        <v>0</v>
      </c>
      <c r="L63" s="23"/>
      <c r="M63" s="38"/>
      <c r="N63" s="38"/>
      <c r="O63" s="38"/>
      <c r="P63" s="38"/>
      <c r="Q63" s="24" t="n">
        <v>0</v>
      </c>
      <c r="R63" s="24" t="n">
        <f aca="false">J63+N63+P63</f>
        <v>0</v>
      </c>
      <c r="S63" s="8" t="s">
        <v>168</v>
      </c>
      <c r="T63" s="35"/>
      <c r="V63" s="29"/>
      <c r="W63" s="29" t="n">
        <f aca="false">J63-V63</f>
        <v>0</v>
      </c>
      <c r="X63" s="30"/>
    </row>
    <row collapsed="false" customFormat="false" customHeight="true" hidden="false" ht="31.5" outlineLevel="1" r="64">
      <c r="A64" s="10" t="s">
        <v>169</v>
      </c>
      <c r="B64" s="10" t="s">
        <v>170</v>
      </c>
      <c r="C64" s="22" t="s">
        <v>22</v>
      </c>
      <c r="D64" s="10" t="n">
        <v>854</v>
      </c>
      <c r="E64" s="28" t="s">
        <v>30</v>
      </c>
      <c r="F64" s="28" t="s">
        <v>30</v>
      </c>
      <c r="G64" s="28" t="s">
        <v>30</v>
      </c>
      <c r="H64" s="23" t="n">
        <v>458844.1</v>
      </c>
      <c r="I64" s="23" t="n">
        <f aca="false">I68+I72</f>
        <v>458844.013</v>
      </c>
      <c r="J64" s="23" t="n">
        <f aca="false">J68+J72</f>
        <v>567224.2</v>
      </c>
      <c r="K64" s="23" t="n">
        <f aca="false">J64-I64</f>
        <v>108380.187</v>
      </c>
      <c r="L64" s="23" t="n">
        <f aca="false">L68+L72</f>
        <v>0</v>
      </c>
      <c r="M64" s="23" t="n">
        <v>459940.8</v>
      </c>
      <c r="N64" s="23" t="n">
        <f aca="false">N68+N72</f>
        <v>459940.8</v>
      </c>
      <c r="O64" s="23" t="n">
        <v>461828</v>
      </c>
      <c r="P64" s="23" t="n">
        <f aca="false">P68+P72</f>
        <v>461828.2</v>
      </c>
      <c r="Q64" s="23" t="n">
        <v>1380612.9</v>
      </c>
      <c r="R64" s="24" t="n">
        <f aca="false">J64+N64+P64</f>
        <v>1488993.2</v>
      </c>
      <c r="T64" s="50" t="n">
        <f aca="false"/>
        <v>0</v>
      </c>
      <c r="U64" s="32" t="e">
        <f aca="false">J64-T64</f>
        <v>#VALUE!</v>
      </c>
      <c r="V64" s="29" t="n">
        <v>554230.9</v>
      </c>
      <c r="W64" s="29" t="n">
        <f aca="false">J64-V64</f>
        <v>12993.3</v>
      </c>
      <c r="X64" s="30"/>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row>
    <row collapsed="false" customFormat="false" customHeight="true" hidden="false" ht="63" outlineLevel="1" r="65">
      <c r="A65" s="10"/>
      <c r="B65" s="10"/>
      <c r="C65" s="14" t="s">
        <v>32</v>
      </c>
      <c r="D65" s="10" t="n">
        <v>828</v>
      </c>
      <c r="E65" s="28"/>
      <c r="F65" s="28"/>
      <c r="G65" s="28"/>
      <c r="H65" s="24" t="n">
        <v>1004076.3</v>
      </c>
      <c r="I65" s="24"/>
      <c r="J65" s="24" t="n">
        <v>0</v>
      </c>
      <c r="K65" s="23" t="n">
        <f aca="false">J65-I65</f>
        <v>0</v>
      </c>
      <c r="L65" s="23"/>
      <c r="M65" s="24" t="n">
        <v>600000</v>
      </c>
      <c r="N65" s="24" t="n">
        <v>0</v>
      </c>
      <c r="O65" s="24" t="n">
        <f aca="false">O79</f>
        <v>0</v>
      </c>
      <c r="P65" s="24" t="n">
        <v>0</v>
      </c>
      <c r="Q65" s="24" t="n">
        <v>2204076.3</v>
      </c>
      <c r="R65" s="24" t="n">
        <f aca="false">J65+N65+P65</f>
        <v>0</v>
      </c>
      <c r="V65" s="29" t="n">
        <v>1629380.3</v>
      </c>
      <c r="W65" s="29" t="n">
        <f aca="false">J65-V65</f>
        <v>-1629380.3</v>
      </c>
      <c r="X65" s="30"/>
    </row>
    <row collapsed="false" customFormat="false" customHeight="false" hidden="false" ht="48.55" outlineLevel="1" r="66">
      <c r="A66" s="10"/>
      <c r="B66" s="10"/>
      <c r="C66" s="14" t="s">
        <v>31</v>
      </c>
      <c r="D66" s="10" t="n">
        <v>854</v>
      </c>
      <c r="E66" s="28"/>
      <c r="F66" s="28"/>
      <c r="G66" s="28"/>
      <c r="H66" s="24" t="n">
        <v>8476544</v>
      </c>
      <c r="I66" s="24" t="n">
        <f aca="false">I68+I72+I76+I86+I89</f>
        <v>628883.313</v>
      </c>
      <c r="J66" s="24" t="n">
        <f aca="false">J64</f>
        <v>567224.2</v>
      </c>
      <c r="K66" s="24" t="n">
        <f aca="false">K64</f>
        <v>108380.187</v>
      </c>
      <c r="L66" s="24" t="n">
        <f aca="false">L64</f>
        <v>0</v>
      </c>
      <c r="M66" s="24" t="n">
        <f aca="false">M64</f>
        <v>459940.8</v>
      </c>
      <c r="N66" s="24" t="n">
        <f aca="false">N64</f>
        <v>459940.8</v>
      </c>
      <c r="O66" s="24" t="n">
        <f aca="false">O64</f>
        <v>461828</v>
      </c>
      <c r="P66" s="24" t="n">
        <f aca="false">P64</f>
        <v>461828.2</v>
      </c>
      <c r="Q66" s="24" t="n">
        <v>28292422.6</v>
      </c>
      <c r="R66" s="24" t="n">
        <f aca="false">J66+N66+P66</f>
        <v>1488993.2</v>
      </c>
      <c r="T66" s="31" t="n">
        <f aca="false"/>
        <v>0</v>
      </c>
      <c r="U66" s="32" t="e">
        <f aca="false">J66-T66</f>
        <v>#VALUE!</v>
      </c>
      <c r="V66" s="29" t="n">
        <v>9044406.8</v>
      </c>
      <c r="W66" s="29" t="n">
        <f aca="false">J66-V66</f>
        <v>-8477182.6</v>
      </c>
      <c r="X66" s="30"/>
    </row>
    <row collapsed="false" customFormat="false" customHeight="false" hidden="false" ht="48.55" outlineLevel="1" r="67">
      <c r="A67" s="10"/>
      <c r="B67" s="10"/>
      <c r="C67" s="14" t="s">
        <v>33</v>
      </c>
      <c r="D67" s="10"/>
      <c r="E67" s="28"/>
      <c r="F67" s="28"/>
      <c r="G67" s="28"/>
      <c r="H67" s="24"/>
      <c r="I67" s="24"/>
      <c r="J67" s="24" t="n">
        <v>0</v>
      </c>
      <c r="K67" s="24" t="n">
        <f aca="false">K70</f>
        <v>0</v>
      </c>
      <c r="L67" s="24" t="n">
        <f aca="false">L70</f>
        <v>0</v>
      </c>
      <c r="M67" s="24" t="n">
        <f aca="false">M70</f>
        <v>0</v>
      </c>
      <c r="N67" s="24" t="n">
        <v>0</v>
      </c>
      <c r="O67" s="24" t="n">
        <f aca="false">O70</f>
        <v>0</v>
      </c>
      <c r="P67" s="24" t="n">
        <v>0</v>
      </c>
      <c r="Q67" s="24" t="n">
        <f aca="false">Q70</f>
        <v>0</v>
      </c>
      <c r="R67" s="24" t="n">
        <f aca="false">J67+N67+P67</f>
        <v>0</v>
      </c>
      <c r="S67" s="33"/>
      <c r="T67" s="31"/>
      <c r="U67" s="32"/>
      <c r="V67" s="29"/>
      <c r="W67" s="29"/>
      <c r="X67" s="30"/>
      <c r="Y67" s="34" t="n">
        <v>-553.4</v>
      </c>
    </row>
    <row collapsed="false" customFormat="false" customHeight="false" hidden="false" ht="33.25" outlineLevel="2" r="68">
      <c r="A68" s="7" t="s">
        <v>171</v>
      </c>
      <c r="B68" s="14" t="s">
        <v>172</v>
      </c>
      <c r="C68" s="14" t="s">
        <v>22</v>
      </c>
      <c r="D68" s="11" t="s">
        <v>67</v>
      </c>
      <c r="E68" s="7" t="s">
        <v>30</v>
      </c>
      <c r="F68" s="7" t="s">
        <v>30</v>
      </c>
      <c r="G68" s="7" t="s">
        <v>30</v>
      </c>
      <c r="H68" s="23" t="n">
        <v>8837</v>
      </c>
      <c r="I68" s="23" t="n">
        <f aca="false">SUM(I69:I71)</f>
        <v>8836.883</v>
      </c>
      <c r="J68" s="23" t="n">
        <f aca="false">SUM(J69:J71)</f>
        <v>14912.1</v>
      </c>
      <c r="K68" s="23" t="n">
        <f aca="false">J68-I68</f>
        <v>6075.217</v>
      </c>
      <c r="L68" s="23" t="n">
        <f aca="false">SUM(L69:L71)</f>
        <v>0</v>
      </c>
      <c r="M68" s="23" t="n">
        <v>8934.8</v>
      </c>
      <c r="N68" s="23" t="n">
        <f aca="false">SUM(N69:N71)</f>
        <v>8934.8</v>
      </c>
      <c r="O68" s="23" t="n">
        <v>9035.8</v>
      </c>
      <c r="P68" s="23" t="n">
        <f aca="false">SUM(P69:P71)</f>
        <v>9035.8</v>
      </c>
      <c r="Q68" s="24" t="n">
        <v>26807.6</v>
      </c>
      <c r="R68" s="24" t="n">
        <f aca="false">J68+N68+P68</f>
        <v>32882.7</v>
      </c>
      <c r="T68" s="35"/>
      <c r="V68" s="29" t="n">
        <v>13548.3</v>
      </c>
      <c r="W68" s="29" t="n">
        <f aca="false">J68-V68</f>
        <v>1363.8</v>
      </c>
      <c r="X68" s="30"/>
    </row>
    <row collapsed="false" customFormat="false" customHeight="true" hidden="false" ht="80.9" outlineLevel="2" r="69">
      <c r="A69" s="7" t="s">
        <v>97</v>
      </c>
      <c r="B69" s="14" t="s">
        <v>173</v>
      </c>
      <c r="C69" s="14" t="s">
        <v>40</v>
      </c>
      <c r="D69" s="37" t="n">
        <v>854</v>
      </c>
      <c r="E69" s="11" t="s">
        <v>174</v>
      </c>
      <c r="F69" s="11" t="s">
        <v>175</v>
      </c>
      <c r="G69" s="7" t="s">
        <v>71</v>
      </c>
      <c r="H69" s="38" t="n">
        <v>8731.4</v>
      </c>
      <c r="I69" s="38" t="n">
        <v>8731.283</v>
      </c>
      <c r="J69" s="38" t="n">
        <f aca="false">'Бюджет 2013'!K595</f>
        <v>14806.5</v>
      </c>
      <c r="K69" s="23" t="n">
        <f aca="false">J69-I69</f>
        <v>6075.217</v>
      </c>
      <c r="L69" s="23"/>
      <c r="M69" s="51" t="n">
        <v>8823.7</v>
      </c>
      <c r="N69" s="38" t="n">
        <v>8823.7</v>
      </c>
      <c r="O69" s="51" t="n">
        <v>8919.2</v>
      </c>
      <c r="P69" s="38" t="n">
        <v>8919.1</v>
      </c>
      <c r="Q69" s="24" t="n">
        <v>26474.3</v>
      </c>
      <c r="R69" s="24" t="n">
        <f aca="false">J69+N69+P69</f>
        <v>32549.3</v>
      </c>
      <c r="S69" s="8" t="s">
        <v>176</v>
      </c>
      <c r="T69" s="35" t="n">
        <f aca="false"/>
        <v>0</v>
      </c>
      <c r="U69" s="32" t="e">
        <f aca="false">J69-T69</f>
        <v>#VALUE!</v>
      </c>
      <c r="V69" s="29" t="n">
        <v>13442.7</v>
      </c>
      <c r="W69" s="29" t="n">
        <f aca="false">J69-V69</f>
        <v>1363.8</v>
      </c>
      <c r="X69" s="26" t="s">
        <v>58</v>
      </c>
    </row>
    <row collapsed="false" customFormat="false" customHeight="true" hidden="false" ht="90" outlineLevel="2" r="70">
      <c r="A70" s="7"/>
      <c r="B70" s="14" t="s">
        <v>177</v>
      </c>
      <c r="C70" s="14" t="s">
        <v>40</v>
      </c>
      <c r="D70" s="37"/>
      <c r="E70" s="11"/>
      <c r="F70" s="11"/>
      <c r="G70" s="7"/>
      <c r="H70" s="38"/>
      <c r="I70" s="38"/>
      <c r="J70" s="38"/>
      <c r="K70" s="23" t="n">
        <f aca="false">J70-I70</f>
        <v>0</v>
      </c>
      <c r="L70" s="23"/>
      <c r="M70" s="51"/>
      <c r="N70" s="38"/>
      <c r="O70" s="51"/>
      <c r="P70" s="38"/>
      <c r="Q70" s="24" t="n">
        <v>0</v>
      </c>
      <c r="R70" s="24" t="n">
        <f aca="false">J70+N70+P70</f>
        <v>0</v>
      </c>
      <c r="S70" s="8" t="s">
        <v>178</v>
      </c>
      <c r="T70" s="35"/>
      <c r="U70" s="32" t="n">
        <f aca="false">J70-T70</f>
        <v>0</v>
      </c>
      <c r="V70" s="29"/>
      <c r="W70" s="29" t="n">
        <f aca="false">J70-V70</f>
        <v>0</v>
      </c>
      <c r="X70" s="30"/>
    </row>
    <row collapsed="false" customFormat="false" customHeight="false" hidden="false" ht="64.7" outlineLevel="2" r="71">
      <c r="A71" s="7"/>
      <c r="B71" s="14" t="s">
        <v>179</v>
      </c>
      <c r="C71" s="14" t="s">
        <v>40</v>
      </c>
      <c r="D71" s="37" t="n">
        <v>854</v>
      </c>
      <c r="E71" s="11" t="s">
        <v>62</v>
      </c>
      <c r="F71" s="11" t="s">
        <v>180</v>
      </c>
      <c r="G71" s="7" t="n">
        <v>612</v>
      </c>
      <c r="H71" s="38" t="n">
        <v>105.6</v>
      </c>
      <c r="I71" s="38" t="n">
        <v>105.6</v>
      </c>
      <c r="J71" s="38" t="n">
        <f aca="false">'Бюджет 2013'!K615</f>
        <v>105.6</v>
      </c>
      <c r="K71" s="23" t="n">
        <f aca="false">J71-I71</f>
        <v>0</v>
      </c>
      <c r="L71" s="23"/>
      <c r="M71" s="51" t="n">
        <v>111.1</v>
      </c>
      <c r="N71" s="38" t="n">
        <v>111.1</v>
      </c>
      <c r="O71" s="51" t="n">
        <v>116.6</v>
      </c>
      <c r="P71" s="38" t="n">
        <v>116.7</v>
      </c>
      <c r="Q71" s="24" t="n">
        <v>333.3</v>
      </c>
      <c r="R71" s="24" t="n">
        <f aca="false">J71+N71+P71</f>
        <v>333.4</v>
      </c>
      <c r="S71" s="8" t="s">
        <v>181</v>
      </c>
      <c r="T71" s="35" t="n">
        <f aca="false"/>
        <v>0</v>
      </c>
      <c r="U71" s="32" t="e">
        <f aca="false">J71-T71</f>
        <v>#VALUE!</v>
      </c>
      <c r="V71" s="29" t="n">
        <v>105.6</v>
      </c>
      <c r="W71" s="29" t="n">
        <f aca="false">J71-V71</f>
        <v>0</v>
      </c>
      <c r="X71" s="30"/>
    </row>
    <row collapsed="false" customFormat="false" customHeight="false" hidden="false" ht="48.55" outlineLevel="2" r="72">
      <c r="A72" s="7" t="s">
        <v>182</v>
      </c>
      <c r="B72" s="14" t="s">
        <v>183</v>
      </c>
      <c r="C72" s="14" t="s">
        <v>22</v>
      </c>
      <c r="D72" s="11" t="s">
        <v>67</v>
      </c>
      <c r="E72" s="7" t="s">
        <v>30</v>
      </c>
      <c r="F72" s="7" t="s">
        <v>30</v>
      </c>
      <c r="G72" s="7" t="s">
        <v>30</v>
      </c>
      <c r="H72" s="23" t="n">
        <v>450007.1</v>
      </c>
      <c r="I72" s="23" t="n">
        <f aca="false">SUM(I73:I78)</f>
        <v>450007.13</v>
      </c>
      <c r="J72" s="23" t="n">
        <f aca="false">SUM(J73:J78)</f>
        <v>552312.1</v>
      </c>
      <c r="K72" s="23" t="n">
        <f aca="false">J72-I72</f>
        <v>102304.97</v>
      </c>
      <c r="L72" s="23" t="n">
        <f aca="false">SUM(L73:L78)</f>
        <v>0</v>
      </c>
      <c r="M72" s="23" t="n">
        <v>451006</v>
      </c>
      <c r="N72" s="23" t="n">
        <f aca="false">SUM(N73:N78)</f>
        <v>451006</v>
      </c>
      <c r="O72" s="23" t="n">
        <v>452792.2</v>
      </c>
      <c r="P72" s="23" t="n">
        <f aca="false">SUM(P73:P78)</f>
        <v>452792.4</v>
      </c>
      <c r="Q72" s="24" t="n">
        <v>1353805.3</v>
      </c>
      <c r="R72" s="24" t="n">
        <f aca="false">J72+N72+P72</f>
        <v>1456110.5</v>
      </c>
      <c r="T72" s="35"/>
      <c r="U72" s="32"/>
      <c r="V72" s="29" t="n">
        <v>540682.6</v>
      </c>
      <c r="W72" s="29" t="n">
        <f aca="false">J72-V72</f>
        <v>11629.5000000001</v>
      </c>
      <c r="X72" s="30"/>
    </row>
    <row collapsed="false" customFormat="false" customHeight="true" hidden="false" ht="75.5" outlineLevel="2" r="73">
      <c r="A73" s="7" t="s">
        <v>184</v>
      </c>
      <c r="B73" s="14" t="s">
        <v>185</v>
      </c>
      <c r="C73" s="14" t="s">
        <v>40</v>
      </c>
      <c r="D73" s="37" t="n">
        <v>854</v>
      </c>
      <c r="E73" s="11" t="s">
        <v>174</v>
      </c>
      <c r="F73" s="11" t="s">
        <v>186</v>
      </c>
      <c r="G73" s="7" t="s">
        <v>187</v>
      </c>
      <c r="H73" s="38" t="n">
        <v>14219.4</v>
      </c>
      <c r="I73" s="38" t="n">
        <v>14219.47</v>
      </c>
      <c r="J73" s="38" t="n">
        <f aca="false">'Бюджет 2013'!K617-0.1</f>
        <v>47292.3</v>
      </c>
      <c r="K73" s="23" t="n">
        <f aca="false">J73-I73</f>
        <v>33072.83</v>
      </c>
      <c r="L73" s="23"/>
      <c r="M73" s="38" t="n">
        <v>13567.1</v>
      </c>
      <c r="N73" s="38" t="n">
        <v>13567.1</v>
      </c>
      <c r="O73" s="38" t="n">
        <v>13645.6</v>
      </c>
      <c r="P73" s="38" t="n">
        <v>13645.7</v>
      </c>
      <c r="Q73" s="24" t="n">
        <v>41432.1</v>
      </c>
      <c r="R73" s="24" t="n">
        <f aca="false">J73+N73+P73</f>
        <v>74505.1</v>
      </c>
      <c r="S73" s="8" t="s">
        <v>188</v>
      </c>
      <c r="T73" s="35" t="s">
        <v>189</v>
      </c>
      <c r="U73" s="32"/>
      <c r="V73" s="29" t="n">
        <v>46500</v>
      </c>
      <c r="W73" s="29" t="n">
        <f aca="false">J73-V73</f>
        <v>792.300000000003</v>
      </c>
      <c r="X73" s="26" t="s">
        <v>58</v>
      </c>
    </row>
    <row collapsed="false" customFormat="false" customHeight="true" hidden="false" ht="81" outlineLevel="2" r="74">
      <c r="A74" s="7"/>
      <c r="B74" s="14" t="s">
        <v>190</v>
      </c>
      <c r="C74" s="14" t="s">
        <v>40</v>
      </c>
      <c r="D74" s="37" t="n">
        <v>854</v>
      </c>
      <c r="E74" s="11" t="s">
        <v>62</v>
      </c>
      <c r="F74" s="11" t="s">
        <v>191</v>
      </c>
      <c r="G74" s="7" t="n">
        <v>612</v>
      </c>
      <c r="H74" s="38" t="n">
        <v>730.2</v>
      </c>
      <c r="I74" s="38" t="n">
        <v>730.16</v>
      </c>
      <c r="J74" s="38" t="n">
        <f aca="false">'Бюджет 2013'!K674</f>
        <v>730.2</v>
      </c>
      <c r="K74" s="23" t="n">
        <f aca="false">J74-I74</f>
        <v>0.0400000000000773</v>
      </c>
      <c r="L74" s="23"/>
      <c r="M74" s="38" t="n">
        <v>749.9</v>
      </c>
      <c r="N74" s="38" t="n">
        <v>749.9</v>
      </c>
      <c r="O74" s="38" t="n">
        <v>769.9</v>
      </c>
      <c r="P74" s="38" t="n">
        <v>769.9</v>
      </c>
      <c r="Q74" s="24" t="n">
        <v>2250</v>
      </c>
      <c r="R74" s="24" t="n">
        <f aca="false">J74+N74+P74</f>
        <v>2250</v>
      </c>
      <c r="S74" s="8" t="s">
        <v>192</v>
      </c>
      <c r="T74" s="35" t="n">
        <f aca="false"/>
        <v>0</v>
      </c>
      <c r="U74" s="32" t="e">
        <f aca="false">J74-T74</f>
        <v>#VALUE!</v>
      </c>
      <c r="V74" s="29" t="n">
        <v>730.2</v>
      </c>
      <c r="W74" s="29" t="n">
        <f aca="false">J74-V74</f>
        <v>0</v>
      </c>
      <c r="X74" s="30"/>
    </row>
    <row collapsed="false" customFormat="false" customHeight="false" hidden="false" ht="64.7" outlineLevel="2" r="75">
      <c r="A75" s="7"/>
      <c r="B75" s="14" t="s">
        <v>193</v>
      </c>
      <c r="C75" s="14" t="s">
        <v>40</v>
      </c>
      <c r="D75" s="37"/>
      <c r="E75" s="11"/>
      <c r="F75" s="11"/>
      <c r="G75" s="7"/>
      <c r="H75" s="38"/>
      <c r="I75" s="38"/>
      <c r="J75" s="38"/>
      <c r="K75" s="23" t="n">
        <f aca="false">J75-I75</f>
        <v>0</v>
      </c>
      <c r="L75" s="23"/>
      <c r="M75" s="38"/>
      <c r="N75" s="38"/>
      <c r="O75" s="38"/>
      <c r="P75" s="38"/>
      <c r="Q75" s="24" t="n">
        <v>0</v>
      </c>
      <c r="R75" s="24" t="n">
        <f aca="false">J75+N75+P75</f>
        <v>0</v>
      </c>
      <c r="S75" s="8" t="s">
        <v>194</v>
      </c>
      <c r="T75" s="35"/>
      <c r="U75" s="32" t="n">
        <f aca="false">J75-T75</f>
        <v>0</v>
      </c>
      <c r="V75" s="29"/>
      <c r="W75" s="29" t="n">
        <f aca="false">J75-V75</f>
        <v>0</v>
      </c>
      <c r="X75" s="30"/>
    </row>
    <row collapsed="false" customFormat="false" customHeight="false" hidden="false" ht="64.7" outlineLevel="2" r="76">
      <c r="A76" s="7"/>
      <c r="B76" s="14" t="s">
        <v>195</v>
      </c>
      <c r="C76" s="14" t="s">
        <v>40</v>
      </c>
      <c r="D76" s="37" t="n">
        <v>854</v>
      </c>
      <c r="E76" s="11" t="s">
        <v>48</v>
      </c>
      <c r="F76" s="11" t="s">
        <v>196</v>
      </c>
      <c r="G76" s="7" t="n">
        <v>611</v>
      </c>
      <c r="H76" s="38" t="n">
        <v>170039.3</v>
      </c>
      <c r="I76" s="38" t="n">
        <v>170039.3</v>
      </c>
      <c r="J76" s="38" t="n">
        <f aca="false">'Бюджет 2013'!K678</f>
        <v>189740.7</v>
      </c>
      <c r="K76" s="23" t="n">
        <f aca="false">J76-I76</f>
        <v>19701.4</v>
      </c>
      <c r="L76" s="23"/>
      <c r="M76" s="38" t="n">
        <v>171405.1</v>
      </c>
      <c r="N76" s="38" t="n">
        <v>171405.1</v>
      </c>
      <c r="O76" s="38" t="n">
        <v>172818</v>
      </c>
      <c r="P76" s="38" t="n">
        <v>172818</v>
      </c>
      <c r="Q76" s="24" t="n">
        <v>514262.4</v>
      </c>
      <c r="R76" s="24" t="n">
        <f aca="false">J76+N76+P76</f>
        <v>533963.8</v>
      </c>
      <c r="S76" s="8" t="s">
        <v>197</v>
      </c>
      <c r="T76" s="35" t="n">
        <f aca="false"/>
        <v>0</v>
      </c>
      <c r="U76" s="32" t="e">
        <f aca="false">J76-T76</f>
        <v>#VALUE!</v>
      </c>
      <c r="V76" s="29" t="n">
        <v>178427</v>
      </c>
      <c r="W76" s="29" t="n">
        <f aca="false">J76-V76</f>
        <v>11313.7</v>
      </c>
      <c r="X76" s="26" t="s">
        <v>58</v>
      </c>
    </row>
    <row collapsed="false" customFormat="false" customHeight="false" hidden="false" ht="64.7" outlineLevel="2" r="77">
      <c r="A77" s="7"/>
      <c r="B77" s="14" t="s">
        <v>198</v>
      </c>
      <c r="C77" s="14" t="s">
        <v>40</v>
      </c>
      <c r="D77" s="37"/>
      <c r="E77" s="11"/>
      <c r="F77" s="11"/>
      <c r="G77" s="7"/>
      <c r="H77" s="38"/>
      <c r="I77" s="38"/>
      <c r="J77" s="38"/>
      <c r="K77" s="23" t="n">
        <f aca="false">J77-I77</f>
        <v>0</v>
      </c>
      <c r="L77" s="23"/>
      <c r="M77" s="38"/>
      <c r="N77" s="38"/>
      <c r="O77" s="38"/>
      <c r="P77" s="38"/>
      <c r="Q77" s="24" t="n">
        <v>0</v>
      </c>
      <c r="R77" s="24" t="n">
        <f aca="false">J77+N77+P77</f>
        <v>0</v>
      </c>
      <c r="S77" s="8" t="s">
        <v>199</v>
      </c>
      <c r="T77" s="35"/>
      <c r="U77" s="32" t="n">
        <f aca="false">J77-T77</f>
        <v>0</v>
      </c>
      <c r="V77" s="29"/>
      <c r="W77" s="29" t="n">
        <f aca="false">J77-V77</f>
        <v>0</v>
      </c>
      <c r="X77" s="30"/>
    </row>
    <row collapsed="false" customFormat="false" customHeight="false" hidden="false" ht="64.7" outlineLevel="2" r="78">
      <c r="A78" s="7"/>
      <c r="B78" s="14" t="s">
        <v>200</v>
      </c>
      <c r="C78" s="14" t="s">
        <v>40</v>
      </c>
      <c r="D78" s="37" t="n">
        <v>854</v>
      </c>
      <c r="E78" s="11" t="s">
        <v>55</v>
      </c>
      <c r="F78" s="11" t="s">
        <v>201</v>
      </c>
      <c r="G78" s="7" t="n">
        <v>611</v>
      </c>
      <c r="H78" s="38" t="n">
        <v>265018.2</v>
      </c>
      <c r="I78" s="38" t="n">
        <v>265018.2</v>
      </c>
      <c r="J78" s="38" t="n">
        <f aca="false">'Бюджет 2013'!K682-476.5</f>
        <v>314548.9</v>
      </c>
      <c r="K78" s="23" t="n">
        <f aca="false">J78-I78</f>
        <v>49530.7</v>
      </c>
      <c r="L78" s="23"/>
      <c r="M78" s="38" t="n">
        <v>265283.9</v>
      </c>
      <c r="N78" s="38" t="n">
        <v>265283.9</v>
      </c>
      <c r="O78" s="38" t="n">
        <v>265558.7</v>
      </c>
      <c r="P78" s="38" t="n">
        <v>265558.8</v>
      </c>
      <c r="Q78" s="24" t="n">
        <v>795860.8</v>
      </c>
      <c r="R78" s="24" t="n">
        <f aca="false">J78+N78+P78</f>
        <v>845391.6</v>
      </c>
      <c r="S78" s="8" t="s">
        <v>202</v>
      </c>
      <c r="T78" s="35" t="n">
        <f aca="false"/>
        <v>0</v>
      </c>
      <c r="U78" s="32" t="e">
        <f aca="false">J78-T78</f>
        <v>#VALUE!</v>
      </c>
      <c r="V78" s="29" t="n">
        <v>315025.4</v>
      </c>
      <c r="W78" s="29" t="n">
        <f aca="false">J78-V78</f>
        <v>-476.5</v>
      </c>
      <c r="X78" s="30"/>
    </row>
    <row collapsed="false" customFormat="false" customHeight="true" hidden="false" ht="38.45" outlineLevel="1" r="79">
      <c r="A79" s="10" t="s">
        <v>203</v>
      </c>
      <c r="B79" s="10" t="s">
        <v>204</v>
      </c>
      <c r="C79" s="22" t="s">
        <v>22</v>
      </c>
      <c r="D79" s="10" t="n">
        <v>854</v>
      </c>
      <c r="E79" s="28" t="s">
        <v>30</v>
      </c>
      <c r="F79" s="28" t="s">
        <v>30</v>
      </c>
      <c r="G79" s="28" t="s">
        <v>30</v>
      </c>
      <c r="H79" s="52" t="n">
        <v>0</v>
      </c>
      <c r="I79" s="52"/>
      <c r="J79" s="52" t="n">
        <f aca="false">J83</f>
        <v>57305.1</v>
      </c>
      <c r="K79" s="23" t="n">
        <f aca="false">J79-I79</f>
        <v>57305.1</v>
      </c>
      <c r="L79" s="23" t="n">
        <f aca="false">L83</f>
        <v>0</v>
      </c>
      <c r="M79" s="52" t="n">
        <v>0</v>
      </c>
      <c r="N79" s="52"/>
      <c r="O79" s="52" t="n">
        <v>0</v>
      </c>
      <c r="P79" s="52"/>
      <c r="Q79" s="24" t="n">
        <v>0</v>
      </c>
      <c r="R79" s="24" t="n">
        <f aca="false">J79+N79+P79</f>
        <v>57305.1</v>
      </c>
      <c r="T79" s="50" t="n">
        <f aca="false"/>
        <v>0</v>
      </c>
      <c r="U79" s="32" t="e">
        <f aca="false">J79-T79</f>
        <v>#VALUE!</v>
      </c>
      <c r="V79" s="29" t="n">
        <v>57305.1</v>
      </c>
      <c r="W79" s="29" t="n">
        <f aca="false">J79-V79</f>
        <v>0</v>
      </c>
      <c r="X79" s="30"/>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row>
    <row collapsed="false" customFormat="false" customHeight="true" hidden="false" ht="63" outlineLevel="1" r="80">
      <c r="A80" s="10"/>
      <c r="B80" s="10"/>
      <c r="C80" s="14" t="s">
        <v>32</v>
      </c>
      <c r="D80" s="10" t="n">
        <v>828</v>
      </c>
      <c r="E80" s="28"/>
      <c r="F80" s="28"/>
      <c r="G80" s="28"/>
      <c r="H80" s="24" t="n">
        <v>1004076.3</v>
      </c>
      <c r="I80" s="24"/>
      <c r="J80" s="24" t="n">
        <v>0</v>
      </c>
      <c r="K80" s="23" t="n">
        <f aca="false">J80-I80</f>
        <v>0</v>
      </c>
      <c r="L80" s="23"/>
      <c r="M80" s="24" t="n">
        <v>600000</v>
      </c>
      <c r="N80" s="24" t="n">
        <v>0</v>
      </c>
      <c r="O80" s="24" t="n">
        <f aca="false">O94</f>
        <v>0</v>
      </c>
      <c r="P80" s="24" t="n">
        <v>0</v>
      </c>
      <c r="Q80" s="24" t="n">
        <v>2204076.3</v>
      </c>
      <c r="R80" s="24" t="n">
        <f aca="false">J80+N80+P80</f>
        <v>0</v>
      </c>
      <c r="V80" s="29" t="n">
        <v>1629380.3</v>
      </c>
      <c r="W80" s="29" t="n">
        <f aca="false">J80-V80</f>
        <v>-1629380.3</v>
      </c>
      <c r="X80" s="30"/>
    </row>
    <row collapsed="false" customFormat="false" customHeight="false" hidden="false" ht="48.55" outlineLevel="1" r="81">
      <c r="A81" s="10"/>
      <c r="B81" s="10"/>
      <c r="C81" s="14" t="s">
        <v>31</v>
      </c>
      <c r="D81" s="10" t="n">
        <v>854</v>
      </c>
      <c r="E81" s="28"/>
      <c r="F81" s="28"/>
      <c r="G81" s="28"/>
      <c r="H81" s="24" t="n">
        <v>8476544</v>
      </c>
      <c r="I81" s="24" t="n">
        <f aca="false">I83+I87+I91+I104+I107</f>
        <v>8120</v>
      </c>
      <c r="J81" s="24" t="n">
        <f aca="false">J79</f>
        <v>57305.1</v>
      </c>
      <c r="K81" s="24" t="n">
        <f aca="false">K79</f>
        <v>57305.1</v>
      </c>
      <c r="L81" s="24" t="n">
        <f aca="false">L79</f>
        <v>0</v>
      </c>
      <c r="M81" s="24" t="n">
        <f aca="false">M79</f>
        <v>0</v>
      </c>
      <c r="N81" s="24" t="n">
        <f aca="false">N79</f>
        <v>0</v>
      </c>
      <c r="O81" s="24" t="n">
        <f aca="false">O79</f>
        <v>0</v>
      </c>
      <c r="P81" s="24" t="n">
        <f aca="false">P79</f>
        <v>0</v>
      </c>
      <c r="Q81" s="24" t="n">
        <v>28292422.6</v>
      </c>
      <c r="R81" s="24" t="n">
        <f aca="false">J81+N81+P81</f>
        <v>57305.1</v>
      </c>
      <c r="T81" s="31" t="n">
        <f aca="false"/>
        <v>0</v>
      </c>
      <c r="U81" s="32" t="e">
        <f aca="false">J81-T81</f>
        <v>#VALUE!</v>
      </c>
      <c r="V81" s="29" t="n">
        <v>9044406.8</v>
      </c>
      <c r="W81" s="29" t="n">
        <f aca="false">J81-V81</f>
        <v>-8987101.7</v>
      </c>
      <c r="X81" s="30"/>
    </row>
    <row collapsed="false" customFormat="false" customHeight="false" hidden="false" ht="48.55" outlineLevel="1" r="82">
      <c r="A82" s="10"/>
      <c r="B82" s="10"/>
      <c r="C82" s="14" t="s">
        <v>33</v>
      </c>
      <c r="D82" s="10"/>
      <c r="E82" s="28"/>
      <c r="F82" s="28"/>
      <c r="G82" s="28"/>
      <c r="H82" s="24"/>
      <c r="I82" s="24"/>
      <c r="J82" s="24" t="n">
        <v>0</v>
      </c>
      <c r="K82" s="24" t="n">
        <f aca="false">K85</f>
        <v>64.3</v>
      </c>
      <c r="L82" s="24" t="n">
        <f aca="false">L85</f>
        <v>0</v>
      </c>
      <c r="M82" s="24" t="n">
        <f aca="false">M85</f>
        <v>0</v>
      </c>
      <c r="N82" s="24" t="n">
        <v>0</v>
      </c>
      <c r="O82" s="24" t="n">
        <f aca="false">O85</f>
        <v>0</v>
      </c>
      <c r="P82" s="24" t="n">
        <v>0</v>
      </c>
      <c r="Q82" s="24" t="n">
        <f aca="false">Q85</f>
        <v>0</v>
      </c>
      <c r="R82" s="24" t="n">
        <f aca="false">J82+N82+P82</f>
        <v>0</v>
      </c>
      <c r="S82" s="33"/>
      <c r="T82" s="31"/>
      <c r="U82" s="32"/>
      <c r="V82" s="29"/>
      <c r="W82" s="29"/>
      <c r="X82" s="30"/>
      <c r="Y82" s="34" t="n">
        <v>-553.4</v>
      </c>
    </row>
    <row collapsed="false" customFormat="false" customHeight="false" hidden="false" ht="48.55" outlineLevel="2" r="83">
      <c r="A83" s="7" t="s">
        <v>205</v>
      </c>
      <c r="B83" s="14" t="s">
        <v>206</v>
      </c>
      <c r="C83" s="14" t="s">
        <v>22</v>
      </c>
      <c r="D83" s="11" t="s">
        <v>67</v>
      </c>
      <c r="E83" s="7" t="s">
        <v>30</v>
      </c>
      <c r="F83" s="7" t="s">
        <v>30</v>
      </c>
      <c r="G83" s="7" t="s">
        <v>30</v>
      </c>
      <c r="H83" s="23" t="n">
        <v>0</v>
      </c>
      <c r="I83" s="23"/>
      <c r="J83" s="23" t="n">
        <f aca="false">SUM(J84:J88)</f>
        <v>57305.1</v>
      </c>
      <c r="K83" s="23" t="n">
        <f aca="false">J83-I83</f>
        <v>57305.1</v>
      </c>
      <c r="L83" s="23" t="n">
        <f aca="false">SUM(L84:L88)</f>
        <v>0</v>
      </c>
      <c r="M83" s="23" t="n">
        <v>0</v>
      </c>
      <c r="N83" s="23"/>
      <c r="O83" s="23" t="n">
        <v>0</v>
      </c>
      <c r="P83" s="23"/>
      <c r="Q83" s="24" t="n">
        <v>0</v>
      </c>
      <c r="R83" s="24" t="n">
        <f aca="false">J83+N83+P83</f>
        <v>57305.1</v>
      </c>
      <c r="S83" s="11"/>
      <c r="T83" s="42"/>
      <c r="U83" s="12"/>
      <c r="V83" s="29" t="n">
        <v>57305.1</v>
      </c>
      <c r="W83" s="29" t="n">
        <f aca="false">J83-V83</f>
        <v>0</v>
      </c>
      <c r="X83" s="30"/>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row>
    <row collapsed="false" customFormat="false" customHeight="false" hidden="false" ht="64.7" outlineLevel="2" r="84">
      <c r="A84" s="7" t="s">
        <v>97</v>
      </c>
      <c r="B84" s="14" t="s">
        <v>207</v>
      </c>
      <c r="C84" s="14" t="s">
        <v>40</v>
      </c>
      <c r="D84" s="11"/>
      <c r="E84" s="11"/>
      <c r="F84" s="7"/>
      <c r="G84" s="7"/>
      <c r="H84" s="23" t="n">
        <v>0</v>
      </c>
      <c r="I84" s="23"/>
      <c r="J84" s="15"/>
      <c r="K84" s="23" t="n">
        <f aca="false">J84-I84</f>
        <v>0</v>
      </c>
      <c r="L84" s="23"/>
      <c r="M84" s="23"/>
      <c r="N84" s="23"/>
      <c r="O84" s="23"/>
      <c r="P84" s="23"/>
      <c r="Q84" s="24" t="n">
        <v>0</v>
      </c>
      <c r="R84" s="24" t="n">
        <f aca="false">J84+N84+P84</f>
        <v>0</v>
      </c>
      <c r="S84" s="43" t="s">
        <v>208</v>
      </c>
      <c r="T84" s="44"/>
      <c r="U84" s="45"/>
      <c r="V84" s="29"/>
      <c r="W84" s="29" t="n">
        <f aca="false">J84-V84</f>
        <v>0</v>
      </c>
      <c r="X84" s="30"/>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row>
    <row collapsed="false" customFormat="false" customHeight="true" hidden="false" ht="78.6" outlineLevel="2" r="85">
      <c r="A85" s="7"/>
      <c r="B85" s="14" t="s">
        <v>209</v>
      </c>
      <c r="C85" s="14" t="s">
        <v>40</v>
      </c>
      <c r="D85" s="11" t="s">
        <v>67</v>
      </c>
      <c r="E85" s="11" t="s">
        <v>55</v>
      </c>
      <c r="F85" s="7" t="n">
        <v>4719900</v>
      </c>
      <c r="G85" s="7" t="n">
        <v>612</v>
      </c>
      <c r="H85" s="23" t="n">
        <v>0</v>
      </c>
      <c r="I85" s="23"/>
      <c r="J85" s="15" t="n">
        <f aca="false">'Бюджет 2013'!K722</f>
        <v>64.3</v>
      </c>
      <c r="K85" s="23" t="n">
        <f aca="false">J85-I85</f>
        <v>64.3</v>
      </c>
      <c r="L85" s="23"/>
      <c r="M85" s="23"/>
      <c r="N85" s="23"/>
      <c r="O85" s="23"/>
      <c r="P85" s="23"/>
      <c r="Q85" s="24" t="n">
        <v>0</v>
      </c>
      <c r="R85" s="24" t="n">
        <f aca="false">J85+N85+P85</f>
        <v>64.3</v>
      </c>
      <c r="S85" s="43" t="s">
        <v>210</v>
      </c>
      <c r="T85" s="44"/>
      <c r="U85" s="45"/>
      <c r="V85" s="29" t="n">
        <v>64.3</v>
      </c>
      <c r="W85" s="29" t="n">
        <f aca="false">J85-V85</f>
        <v>0</v>
      </c>
      <c r="X85" s="30"/>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row>
    <row collapsed="false" customFormat="false" customHeight="false" hidden="false" ht="64.7" outlineLevel="2" r="86">
      <c r="A86" s="7"/>
      <c r="B86" s="14" t="s">
        <v>211</v>
      </c>
      <c r="C86" s="14" t="s">
        <v>40</v>
      </c>
      <c r="D86" s="11"/>
      <c r="E86" s="11"/>
      <c r="F86" s="7"/>
      <c r="G86" s="7"/>
      <c r="H86" s="23"/>
      <c r="I86" s="23"/>
      <c r="J86" s="15"/>
      <c r="K86" s="23" t="n">
        <f aca="false">J86-I86</f>
        <v>0</v>
      </c>
      <c r="L86" s="23"/>
      <c r="M86" s="23"/>
      <c r="N86" s="23"/>
      <c r="O86" s="23"/>
      <c r="P86" s="23"/>
      <c r="Q86" s="24" t="n">
        <v>0</v>
      </c>
      <c r="R86" s="24" t="n">
        <f aca="false">J86+N86+P86</f>
        <v>0</v>
      </c>
      <c r="S86" s="43" t="s">
        <v>212</v>
      </c>
      <c r="T86" s="44"/>
      <c r="U86" s="45"/>
      <c r="V86" s="29"/>
      <c r="W86" s="29" t="n">
        <f aca="false">J86-V86</f>
        <v>0</v>
      </c>
      <c r="X86" s="30"/>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row>
    <row collapsed="false" customFormat="false" customHeight="false" hidden="false" ht="64.7" outlineLevel="2" r="87">
      <c r="A87" s="7"/>
      <c r="B87" s="14" t="s">
        <v>213</v>
      </c>
      <c r="C87" s="14" t="s">
        <v>40</v>
      </c>
      <c r="D87" s="11"/>
      <c r="E87" s="11"/>
      <c r="F87" s="7"/>
      <c r="G87" s="7"/>
      <c r="H87" s="23"/>
      <c r="I87" s="23"/>
      <c r="J87" s="15"/>
      <c r="K87" s="23" t="n">
        <f aca="false">J87-I87</f>
        <v>0</v>
      </c>
      <c r="L87" s="23"/>
      <c r="M87" s="23"/>
      <c r="N87" s="23"/>
      <c r="O87" s="23"/>
      <c r="P87" s="23"/>
      <c r="Q87" s="24" t="n">
        <v>0</v>
      </c>
      <c r="R87" s="24" t="n">
        <f aca="false">J87+N87+P87</f>
        <v>0</v>
      </c>
      <c r="S87" s="43" t="s">
        <v>214</v>
      </c>
      <c r="T87" s="44"/>
      <c r="U87" s="45"/>
      <c r="V87" s="29"/>
      <c r="W87" s="29" t="n">
        <f aca="false">J87-V87</f>
        <v>0</v>
      </c>
      <c r="X87" s="30"/>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row>
    <row collapsed="false" customFormat="false" customHeight="true" hidden="false" ht="75" outlineLevel="2" r="88">
      <c r="A88" s="7"/>
      <c r="B88" s="14" t="s">
        <v>215</v>
      </c>
      <c r="C88" s="14" t="s">
        <v>40</v>
      </c>
      <c r="D88" s="11" t="s">
        <v>67</v>
      </c>
      <c r="E88" s="11" t="s">
        <v>216</v>
      </c>
      <c r="F88" s="7" t="s">
        <v>217</v>
      </c>
      <c r="G88" s="7" t="n">
        <v>612</v>
      </c>
      <c r="H88" s="23"/>
      <c r="I88" s="23"/>
      <c r="J88" s="15" t="n">
        <f aca="false">'Бюджет 2013'!K724</f>
        <v>57240.8</v>
      </c>
      <c r="K88" s="23" t="n">
        <f aca="false">J88-I88</f>
        <v>57240.8</v>
      </c>
      <c r="L88" s="23"/>
      <c r="M88" s="23"/>
      <c r="N88" s="23"/>
      <c r="O88" s="23"/>
      <c r="P88" s="23"/>
      <c r="Q88" s="24" t="n">
        <v>0</v>
      </c>
      <c r="R88" s="24" t="n">
        <f aca="false">J88+N88+P88</f>
        <v>57240.8</v>
      </c>
      <c r="S88" s="43" t="s">
        <v>218</v>
      </c>
      <c r="T88" s="44"/>
      <c r="U88" s="45"/>
      <c r="V88" s="29" t="n">
        <v>57240.8</v>
      </c>
      <c r="W88" s="29" t="n">
        <f aca="false">J88-V88</f>
        <v>0</v>
      </c>
      <c r="X88" s="30"/>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row>
    <row collapsed="false" customFormat="false" customHeight="false" hidden="false" ht="64.7" outlineLevel="2" r="89">
      <c r="A89" s="7" t="s">
        <v>219</v>
      </c>
      <c r="B89" s="14" t="s">
        <v>220</v>
      </c>
      <c r="C89" s="14" t="s">
        <v>22</v>
      </c>
      <c r="D89" s="11" t="s">
        <v>67</v>
      </c>
      <c r="E89" s="7" t="s">
        <v>30</v>
      </c>
      <c r="F89" s="7" t="s">
        <v>30</v>
      </c>
      <c r="G89" s="7" t="s">
        <v>30</v>
      </c>
      <c r="H89" s="53" t="n">
        <v>0</v>
      </c>
      <c r="I89" s="53"/>
      <c r="J89" s="53"/>
      <c r="K89" s="23" t="n">
        <f aca="false">J89-I89</f>
        <v>0</v>
      </c>
      <c r="L89" s="23"/>
      <c r="M89" s="53" t="n">
        <v>0</v>
      </c>
      <c r="N89" s="53"/>
      <c r="O89" s="53" t="n">
        <v>0</v>
      </c>
      <c r="P89" s="53"/>
      <c r="Q89" s="24" t="n">
        <v>0</v>
      </c>
      <c r="R89" s="24" t="n">
        <f aca="false">J89+N89+P89</f>
        <v>0</v>
      </c>
      <c r="T89" s="35"/>
      <c r="V89" s="29"/>
      <c r="W89" s="29" t="n">
        <f aca="false">J89-V89</f>
        <v>0</v>
      </c>
      <c r="X89" s="30"/>
    </row>
    <row collapsed="false" customFormat="false" customHeight="true" hidden="false" ht="64.7" outlineLevel="2" r="90">
      <c r="A90" s="7" t="s">
        <v>97</v>
      </c>
      <c r="B90" s="14" t="s">
        <v>221</v>
      </c>
      <c r="C90" s="14" t="s">
        <v>40</v>
      </c>
      <c r="D90" s="11"/>
      <c r="E90" s="11"/>
      <c r="F90" s="7"/>
      <c r="G90" s="7"/>
      <c r="H90" s="53"/>
      <c r="I90" s="53"/>
      <c r="J90" s="53"/>
      <c r="K90" s="23" t="n">
        <f aca="false">J90-I90</f>
        <v>0</v>
      </c>
      <c r="L90" s="23"/>
      <c r="M90" s="53"/>
      <c r="N90" s="53"/>
      <c r="O90" s="53"/>
      <c r="P90" s="53"/>
      <c r="Q90" s="24" t="n">
        <v>0</v>
      </c>
      <c r="R90" s="24" t="n">
        <f aca="false">J90+N90+P90</f>
        <v>0</v>
      </c>
      <c r="S90" s="43" t="s">
        <v>222</v>
      </c>
      <c r="T90" s="44"/>
      <c r="U90" s="45"/>
      <c r="V90" s="29"/>
      <c r="W90" s="29" t="n">
        <f aca="false">J90-V90</f>
        <v>0</v>
      </c>
      <c r="X90" s="30"/>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row>
    <row collapsed="false" customFormat="false" customHeight="false" hidden="false" ht="64.7" outlineLevel="2" r="91">
      <c r="A91" s="7"/>
      <c r="B91" s="14" t="s">
        <v>223</v>
      </c>
      <c r="C91" s="14" t="s">
        <v>40</v>
      </c>
      <c r="D91" s="11"/>
      <c r="E91" s="11"/>
      <c r="F91" s="7"/>
      <c r="G91" s="7"/>
      <c r="H91" s="53"/>
      <c r="I91" s="53"/>
      <c r="J91" s="53"/>
      <c r="K91" s="23" t="n">
        <f aca="false">J91-I91</f>
        <v>0</v>
      </c>
      <c r="L91" s="23"/>
      <c r="M91" s="53"/>
      <c r="N91" s="53"/>
      <c r="O91" s="53"/>
      <c r="P91" s="53"/>
      <c r="Q91" s="24" t="n">
        <v>0</v>
      </c>
      <c r="R91" s="24" t="n">
        <f aca="false">J91+N91+P91</f>
        <v>0</v>
      </c>
      <c r="S91" s="43" t="s">
        <v>224</v>
      </c>
      <c r="T91" s="44"/>
      <c r="U91" s="45"/>
      <c r="V91" s="29"/>
      <c r="W91" s="29" t="n">
        <f aca="false">J91-V91</f>
        <v>0</v>
      </c>
      <c r="X91" s="30"/>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row>
    <row collapsed="false" customFormat="false" customHeight="false" hidden="false" ht="64.7" outlineLevel="2" r="92">
      <c r="A92" s="7"/>
      <c r="B92" s="14" t="s">
        <v>225</v>
      </c>
      <c r="C92" s="14" t="s">
        <v>40</v>
      </c>
      <c r="D92" s="11"/>
      <c r="E92" s="11"/>
      <c r="F92" s="7"/>
      <c r="G92" s="7"/>
      <c r="H92" s="53"/>
      <c r="I92" s="53"/>
      <c r="J92" s="53"/>
      <c r="K92" s="23" t="n">
        <f aca="false">J92-I92</f>
        <v>0</v>
      </c>
      <c r="L92" s="23"/>
      <c r="M92" s="53"/>
      <c r="N92" s="53"/>
      <c r="O92" s="53"/>
      <c r="P92" s="53"/>
      <c r="Q92" s="24" t="n">
        <v>0</v>
      </c>
      <c r="R92" s="24" t="n">
        <f aca="false">J92+N92+P92</f>
        <v>0</v>
      </c>
      <c r="S92" s="43" t="s">
        <v>226</v>
      </c>
      <c r="T92" s="44"/>
      <c r="U92" s="45"/>
      <c r="V92" s="29"/>
      <c r="W92" s="29" t="n">
        <f aca="false">J92-V92</f>
        <v>0</v>
      </c>
      <c r="X92" s="30"/>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row>
    <row collapsed="false" customFormat="false" customHeight="false" hidden="false" ht="64.7" outlineLevel="2" r="93">
      <c r="A93" s="7"/>
      <c r="B93" s="14" t="s">
        <v>227</v>
      </c>
      <c r="C93" s="14" t="s">
        <v>40</v>
      </c>
      <c r="D93" s="7"/>
      <c r="E93" s="13"/>
      <c r="F93" s="12"/>
      <c r="G93" s="12"/>
      <c r="H93" s="53" t="n">
        <v>0</v>
      </c>
      <c r="I93" s="53"/>
      <c r="J93" s="53"/>
      <c r="K93" s="23" t="n">
        <f aca="false">J93-I93</f>
        <v>0</v>
      </c>
      <c r="L93" s="23"/>
      <c r="M93" s="53" t="n">
        <v>0</v>
      </c>
      <c r="N93" s="53"/>
      <c r="O93" s="53" t="n">
        <v>0</v>
      </c>
      <c r="P93" s="53"/>
      <c r="Q93" s="24" t="n">
        <v>0</v>
      </c>
      <c r="R93" s="24" t="n">
        <f aca="false">J93+N93+P93</f>
        <v>0</v>
      </c>
      <c r="S93" s="43" t="s">
        <v>228</v>
      </c>
      <c r="T93" s="35"/>
      <c r="V93" s="29"/>
      <c r="W93" s="29" t="n">
        <f aca="false">J93-V93</f>
        <v>0</v>
      </c>
      <c r="X93" s="30"/>
    </row>
    <row collapsed="false" customFormat="false" customHeight="false" hidden="false" ht="33.25" outlineLevel="2" r="94">
      <c r="A94" s="7" t="s">
        <v>229</v>
      </c>
      <c r="B94" s="14" t="s">
        <v>230</v>
      </c>
      <c r="C94" s="14" t="s">
        <v>22</v>
      </c>
      <c r="D94" s="11" t="s">
        <v>67</v>
      </c>
      <c r="E94" s="7" t="s">
        <v>30</v>
      </c>
      <c r="F94" s="7" t="s">
        <v>30</v>
      </c>
      <c r="G94" s="7" t="s">
        <v>30</v>
      </c>
      <c r="H94" s="23" t="n">
        <v>0</v>
      </c>
      <c r="I94" s="23"/>
      <c r="J94" s="23"/>
      <c r="K94" s="23" t="n">
        <f aca="false">J94-I94</f>
        <v>0</v>
      </c>
      <c r="L94" s="23"/>
      <c r="M94" s="23" t="n">
        <v>0</v>
      </c>
      <c r="N94" s="23"/>
      <c r="O94" s="23" t="n">
        <v>0</v>
      </c>
      <c r="P94" s="23"/>
      <c r="Q94" s="24" t="n">
        <v>0</v>
      </c>
      <c r="R94" s="24" t="n">
        <f aca="false">J94+N94+P94</f>
        <v>0</v>
      </c>
      <c r="T94" s="35"/>
      <c r="V94" s="29"/>
      <c r="W94" s="29" t="n">
        <f aca="false">J94-V94</f>
        <v>0</v>
      </c>
      <c r="X94" s="30"/>
    </row>
    <row collapsed="false" customFormat="false" customHeight="true" hidden="false" ht="64.7" outlineLevel="2" r="95">
      <c r="A95" s="7" t="s">
        <v>97</v>
      </c>
      <c r="B95" s="14" t="s">
        <v>231</v>
      </c>
      <c r="C95" s="14" t="s">
        <v>40</v>
      </c>
      <c r="D95" s="11"/>
      <c r="E95" s="11"/>
      <c r="F95" s="7"/>
      <c r="G95" s="7"/>
      <c r="H95" s="23"/>
      <c r="I95" s="23"/>
      <c r="J95" s="23"/>
      <c r="K95" s="23" t="n">
        <f aca="false">J95-I95</f>
        <v>0</v>
      </c>
      <c r="L95" s="23"/>
      <c r="M95" s="53"/>
      <c r="N95" s="23"/>
      <c r="O95" s="53"/>
      <c r="P95" s="23"/>
      <c r="Q95" s="24" t="n">
        <v>0</v>
      </c>
      <c r="R95" s="24" t="n">
        <f aca="false">J95+N95+P95</f>
        <v>0</v>
      </c>
      <c r="S95" s="43" t="s">
        <v>232</v>
      </c>
      <c r="T95" s="44"/>
      <c r="U95" s="45"/>
      <c r="V95" s="29"/>
      <c r="W95" s="29" t="n">
        <f aca="false">J95-V95</f>
        <v>0</v>
      </c>
      <c r="X95" s="30"/>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row>
    <row collapsed="false" customFormat="false" customHeight="false" hidden="false" ht="80" outlineLevel="2" r="96">
      <c r="A96" s="7"/>
      <c r="B96" s="14" t="s">
        <v>233</v>
      </c>
      <c r="C96" s="14" t="s">
        <v>40</v>
      </c>
      <c r="D96" s="11"/>
      <c r="E96" s="11"/>
      <c r="F96" s="7"/>
      <c r="G96" s="7"/>
      <c r="H96" s="23"/>
      <c r="I96" s="23"/>
      <c r="J96" s="23"/>
      <c r="K96" s="23" t="n">
        <f aca="false">J96-I96</f>
        <v>0</v>
      </c>
      <c r="L96" s="23"/>
      <c r="M96" s="53"/>
      <c r="N96" s="23"/>
      <c r="O96" s="53"/>
      <c r="P96" s="23"/>
      <c r="Q96" s="24" t="n">
        <v>0</v>
      </c>
      <c r="R96" s="24" t="n">
        <f aca="false">J96+N96+P96</f>
        <v>0</v>
      </c>
      <c r="S96" s="43" t="s">
        <v>234</v>
      </c>
      <c r="T96" s="44"/>
      <c r="U96" s="45"/>
      <c r="V96" s="29"/>
      <c r="W96" s="29" t="n">
        <f aca="false">J96-V96</f>
        <v>0</v>
      </c>
      <c r="X96" s="30"/>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row>
    <row collapsed="false" customFormat="false" customHeight="true" hidden="false" ht="31.5" outlineLevel="1" r="97">
      <c r="A97" s="10" t="s">
        <v>235</v>
      </c>
      <c r="B97" s="10" t="s">
        <v>236</v>
      </c>
      <c r="C97" s="22" t="s">
        <v>22</v>
      </c>
      <c r="D97" s="10" t="n">
        <v>854</v>
      </c>
      <c r="E97" s="28" t="s">
        <v>30</v>
      </c>
      <c r="F97" s="28" t="s">
        <v>30</v>
      </c>
      <c r="G97" s="28" t="s">
        <v>30</v>
      </c>
      <c r="H97" s="52" t="n">
        <v>8616</v>
      </c>
      <c r="I97" s="52" t="n">
        <f aca="false">I101+I108</f>
        <v>8616</v>
      </c>
      <c r="J97" s="52" t="n">
        <f aca="false">J101+J108</f>
        <v>63281.5</v>
      </c>
      <c r="K97" s="23" t="n">
        <f aca="false">J97-I97</f>
        <v>54665.5</v>
      </c>
      <c r="L97" s="23" t="n">
        <f aca="false">L101+L108</f>
        <v>0</v>
      </c>
      <c r="M97" s="52" t="n">
        <v>7896</v>
      </c>
      <c r="N97" s="52" t="n">
        <f aca="false">N101+N108</f>
        <v>7896</v>
      </c>
      <c r="O97" s="52" t="n">
        <v>7896</v>
      </c>
      <c r="P97" s="52" t="n">
        <f aca="false">P101+P108</f>
        <v>7896</v>
      </c>
      <c r="Q97" s="24" t="n">
        <v>24408</v>
      </c>
      <c r="R97" s="24" t="n">
        <f aca="false">J97+N97+P97</f>
        <v>79073.5</v>
      </c>
      <c r="T97" s="50" t="n">
        <f aca="false"/>
        <v>0</v>
      </c>
      <c r="U97" s="32" t="e">
        <f aca="false">J97-T97</f>
        <v>#VALUE!</v>
      </c>
      <c r="V97" s="29" t="n">
        <v>61805</v>
      </c>
      <c r="W97" s="29" t="n">
        <f aca="false">J97-V97</f>
        <v>1476.5</v>
      </c>
      <c r="X97" s="30"/>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row>
    <row collapsed="false" customFormat="false" customHeight="true" hidden="false" ht="63" outlineLevel="1" r="98">
      <c r="A98" s="10"/>
      <c r="B98" s="10"/>
      <c r="C98" s="14" t="s">
        <v>32</v>
      </c>
      <c r="D98" s="10" t="n">
        <v>828</v>
      </c>
      <c r="E98" s="28"/>
      <c r="F98" s="28"/>
      <c r="G98" s="28"/>
      <c r="H98" s="24" t="n">
        <v>1004076.3</v>
      </c>
      <c r="I98" s="24"/>
      <c r="J98" s="24" t="n">
        <v>0</v>
      </c>
      <c r="K98" s="23" t="n">
        <f aca="false">J98-I98</f>
        <v>0</v>
      </c>
      <c r="L98" s="23"/>
      <c r="M98" s="24" t="n">
        <v>600000</v>
      </c>
      <c r="N98" s="24" t="n">
        <v>0</v>
      </c>
      <c r="O98" s="24" t="n">
        <f aca="false">O112</f>
        <v>0</v>
      </c>
      <c r="P98" s="24" t="n">
        <v>0</v>
      </c>
      <c r="Q98" s="24" t="n">
        <v>2204076.3</v>
      </c>
      <c r="R98" s="24" t="n">
        <f aca="false">J98+N98+P98</f>
        <v>0</v>
      </c>
      <c r="V98" s="29" t="n">
        <v>1629380.3</v>
      </c>
      <c r="W98" s="29" t="n">
        <f aca="false">J98-V98</f>
        <v>-1629380.3</v>
      </c>
      <c r="X98" s="30"/>
    </row>
    <row collapsed="false" customFormat="false" customHeight="false" hidden="false" ht="48.55" outlineLevel="1" r="99">
      <c r="A99" s="10"/>
      <c r="B99" s="10"/>
      <c r="C99" s="14" t="s">
        <v>31</v>
      </c>
      <c r="D99" s="10" t="n">
        <v>854</v>
      </c>
      <c r="E99" s="28"/>
      <c r="F99" s="28"/>
      <c r="G99" s="28"/>
      <c r="H99" s="24" t="n">
        <v>8476544</v>
      </c>
      <c r="I99" s="24" t="n">
        <f aca="false">I101+I105+I109+I125+I128</f>
        <v>8120</v>
      </c>
      <c r="J99" s="24" t="n">
        <f aca="false">J97</f>
        <v>63281.5</v>
      </c>
      <c r="K99" s="24" t="n">
        <f aca="false">K97</f>
        <v>54665.5</v>
      </c>
      <c r="L99" s="24" t="n">
        <f aca="false">L97</f>
        <v>0</v>
      </c>
      <c r="M99" s="24" t="n">
        <f aca="false">M97</f>
        <v>7896</v>
      </c>
      <c r="N99" s="24" t="n">
        <f aca="false">N97</f>
        <v>7896</v>
      </c>
      <c r="O99" s="24" t="n">
        <f aca="false">O97</f>
        <v>7896</v>
      </c>
      <c r="P99" s="24" t="n">
        <f aca="false">P97</f>
        <v>7896</v>
      </c>
      <c r="Q99" s="24" t="n">
        <v>28292422.6</v>
      </c>
      <c r="R99" s="24" t="n">
        <f aca="false">J99+N99+P99</f>
        <v>79073.5</v>
      </c>
      <c r="T99" s="31" t="n">
        <f aca="false"/>
        <v>0</v>
      </c>
      <c r="U99" s="32" t="e">
        <f aca="false">J99-T99</f>
        <v>#VALUE!</v>
      </c>
      <c r="V99" s="29" t="n">
        <v>9044406.8</v>
      </c>
      <c r="W99" s="29" t="n">
        <f aca="false">J99-V99</f>
        <v>-8981125.3</v>
      </c>
      <c r="X99" s="30"/>
    </row>
    <row collapsed="false" customFormat="false" customHeight="false" hidden="false" ht="48.55" outlineLevel="1" r="100">
      <c r="A100" s="10"/>
      <c r="B100" s="10"/>
      <c r="C100" s="14" t="s">
        <v>33</v>
      </c>
      <c r="D100" s="10"/>
      <c r="E100" s="28"/>
      <c r="F100" s="28"/>
      <c r="G100" s="28"/>
      <c r="H100" s="24"/>
      <c r="I100" s="24"/>
      <c r="J100" s="24" t="n">
        <v>0</v>
      </c>
      <c r="K100" s="24" t="n">
        <f aca="false">K103</f>
        <v>0</v>
      </c>
      <c r="L100" s="24" t="n">
        <f aca="false">L103</f>
        <v>0</v>
      </c>
      <c r="M100" s="24" t="n">
        <f aca="false">M103</f>
        <v>0</v>
      </c>
      <c r="N100" s="24" t="n">
        <v>0</v>
      </c>
      <c r="O100" s="24" t="n">
        <f aca="false">O103</f>
        <v>0</v>
      </c>
      <c r="P100" s="24" t="n">
        <v>0</v>
      </c>
      <c r="Q100" s="24" t="n">
        <f aca="false">Q103</f>
        <v>0</v>
      </c>
      <c r="R100" s="24" t="n">
        <f aca="false">J100+N100+P100</f>
        <v>0</v>
      </c>
      <c r="S100" s="33"/>
      <c r="T100" s="31"/>
      <c r="U100" s="32"/>
      <c r="V100" s="29"/>
      <c r="W100" s="29"/>
      <c r="X100" s="30"/>
      <c r="Y100" s="34" t="n">
        <v>-553.4</v>
      </c>
    </row>
    <row collapsed="false" customFormat="false" customHeight="false" hidden="false" ht="48.55" outlineLevel="2" r="101">
      <c r="A101" s="7" t="s">
        <v>237</v>
      </c>
      <c r="B101" s="14" t="s">
        <v>238</v>
      </c>
      <c r="C101" s="14" t="s">
        <v>22</v>
      </c>
      <c r="D101" s="11" t="s">
        <v>67</v>
      </c>
      <c r="E101" s="7" t="s">
        <v>30</v>
      </c>
      <c r="F101" s="7" t="s">
        <v>30</v>
      </c>
      <c r="G101" s="7" t="s">
        <v>30</v>
      </c>
      <c r="H101" s="23" t="n">
        <v>8120</v>
      </c>
      <c r="I101" s="23" t="n">
        <f aca="false">SUM(I102:I107)</f>
        <v>8120</v>
      </c>
      <c r="J101" s="23" t="n">
        <f aca="false">SUM(J102:J107)</f>
        <v>62785.5</v>
      </c>
      <c r="K101" s="23" t="n">
        <f aca="false">J101-I101</f>
        <v>54665.5</v>
      </c>
      <c r="L101" s="23" t="n">
        <f aca="false">SUM(L102:L107)</f>
        <v>0</v>
      </c>
      <c r="M101" s="23" t="n">
        <v>7400</v>
      </c>
      <c r="N101" s="23" t="n">
        <f aca="false">SUM(N102:N107)</f>
        <v>7400</v>
      </c>
      <c r="O101" s="23" t="n">
        <v>7400</v>
      </c>
      <c r="P101" s="23" t="n">
        <f aca="false">SUM(P102:P107)</f>
        <v>7400</v>
      </c>
      <c r="Q101" s="24" t="n">
        <v>22920</v>
      </c>
      <c r="R101" s="24" t="n">
        <f aca="false">J101+N101+P101</f>
        <v>77585.5</v>
      </c>
      <c r="T101" s="35"/>
      <c r="V101" s="25" t="n">
        <v>61309</v>
      </c>
      <c r="W101" s="25" t="n">
        <f aca="false">J101-V101</f>
        <v>1476.5</v>
      </c>
      <c r="X101" s="26"/>
    </row>
    <row collapsed="false" customFormat="false" customHeight="true" hidden="false" ht="64.7" outlineLevel="2" r="102">
      <c r="A102" s="7" t="s">
        <v>97</v>
      </c>
      <c r="B102" s="14" t="s">
        <v>239</v>
      </c>
      <c r="C102" s="14" t="s">
        <v>40</v>
      </c>
      <c r="D102" s="11"/>
      <c r="E102" s="11"/>
      <c r="F102" s="7"/>
      <c r="G102" s="7"/>
      <c r="H102" s="23"/>
      <c r="I102" s="23"/>
      <c r="J102" s="23"/>
      <c r="K102" s="23" t="n">
        <f aca="false">J102-I102</f>
        <v>0</v>
      </c>
      <c r="L102" s="23"/>
      <c r="M102" s="23"/>
      <c r="N102" s="23"/>
      <c r="O102" s="23"/>
      <c r="P102" s="23"/>
      <c r="Q102" s="24" t="n">
        <v>0</v>
      </c>
      <c r="R102" s="24" t="n">
        <f aca="false">J102+N102+P102</f>
        <v>0</v>
      </c>
      <c r="S102" s="43" t="s">
        <v>240</v>
      </c>
      <c r="T102" s="44"/>
      <c r="U102" s="45"/>
      <c r="V102" s="25"/>
      <c r="W102" s="25" t="n">
        <f aca="false">J102-V102</f>
        <v>0</v>
      </c>
      <c r="X102" s="26"/>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row>
    <row collapsed="false" customFormat="false" customHeight="false" hidden="false" ht="64.7" outlineLevel="2" r="103">
      <c r="A103" s="7"/>
      <c r="B103" s="14" t="s">
        <v>241</v>
      </c>
      <c r="C103" s="14" t="s">
        <v>40</v>
      </c>
      <c r="D103" s="11"/>
      <c r="E103" s="11"/>
      <c r="F103" s="7"/>
      <c r="G103" s="7"/>
      <c r="H103" s="23"/>
      <c r="I103" s="23"/>
      <c r="J103" s="23"/>
      <c r="K103" s="23" t="n">
        <f aca="false">J103-I103</f>
        <v>0</v>
      </c>
      <c r="L103" s="23"/>
      <c r="M103" s="23"/>
      <c r="N103" s="38" t="n">
        <f aca="false">M103</f>
        <v>0</v>
      </c>
      <c r="O103" s="23"/>
      <c r="P103" s="38" t="n">
        <f aca="false">O103</f>
        <v>0</v>
      </c>
      <c r="Q103" s="24" t="n">
        <v>0</v>
      </c>
      <c r="R103" s="24" t="n">
        <f aca="false">J103+N103+P103</f>
        <v>0</v>
      </c>
      <c r="S103" s="43" t="s">
        <v>242</v>
      </c>
      <c r="T103" s="44"/>
      <c r="U103" s="45"/>
      <c r="V103" s="25"/>
      <c r="W103" s="25" t="n">
        <f aca="false">J103-V103</f>
        <v>0</v>
      </c>
      <c r="X103" s="26"/>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row>
    <row collapsed="false" customFormat="false" customHeight="true" hidden="false" ht="109.5" outlineLevel="2" r="104">
      <c r="A104" s="7"/>
      <c r="B104" s="14" t="s">
        <v>243</v>
      </c>
      <c r="C104" s="14" t="s">
        <v>40</v>
      </c>
      <c r="D104" s="37" t="s">
        <v>67</v>
      </c>
      <c r="E104" s="11" t="s">
        <v>244</v>
      </c>
      <c r="F104" s="11" t="s">
        <v>245</v>
      </c>
      <c r="G104" s="7" t="s">
        <v>246</v>
      </c>
      <c r="H104" s="15" t="n">
        <v>720</v>
      </c>
      <c r="I104" s="15" t="n">
        <v>720</v>
      </c>
      <c r="J104" s="15" t="n">
        <f aca="false">'Бюджет 2013'!K731-101+1577.5</f>
        <v>4385.5</v>
      </c>
      <c r="K104" s="23" t="n">
        <f aca="false">J104-I104</f>
        <v>3665.5</v>
      </c>
      <c r="L104" s="23"/>
      <c r="M104" s="15" t="n">
        <v>0</v>
      </c>
      <c r="N104" s="38" t="n">
        <f aca="false">M104</f>
        <v>0</v>
      </c>
      <c r="O104" s="15" t="n">
        <v>0</v>
      </c>
      <c r="P104" s="38" t="n">
        <f aca="false">O104</f>
        <v>0</v>
      </c>
      <c r="Q104" s="24" t="n">
        <v>720</v>
      </c>
      <c r="R104" s="24" t="n">
        <f aca="false">J104+N104+P104</f>
        <v>4385.5</v>
      </c>
      <c r="S104" s="43" t="s">
        <v>247</v>
      </c>
      <c r="T104" s="44" t="s">
        <v>248</v>
      </c>
      <c r="U104" s="45"/>
      <c r="V104" s="25" t="n">
        <v>2909</v>
      </c>
      <c r="W104" s="25" t="n">
        <f aca="false">J104-V104</f>
        <v>1476.5</v>
      </c>
      <c r="X104" s="26"/>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row>
    <row collapsed="false" customFormat="false" customHeight="false" hidden="false" ht="64.7" outlineLevel="2" r="105">
      <c r="A105" s="7"/>
      <c r="B105" s="14" t="s">
        <v>249</v>
      </c>
      <c r="C105" s="14" t="s">
        <v>40</v>
      </c>
      <c r="D105" s="37"/>
      <c r="E105" s="11"/>
      <c r="F105" s="11"/>
      <c r="G105" s="7"/>
      <c r="H105" s="15"/>
      <c r="I105" s="15"/>
      <c r="J105" s="15"/>
      <c r="K105" s="23" t="n">
        <f aca="false">J105-I105</f>
        <v>0</v>
      </c>
      <c r="L105" s="23"/>
      <c r="M105" s="15"/>
      <c r="N105" s="38" t="n">
        <f aca="false">M105</f>
        <v>0</v>
      </c>
      <c r="O105" s="15"/>
      <c r="P105" s="38" t="n">
        <f aca="false">O105</f>
        <v>0</v>
      </c>
      <c r="Q105" s="24" t="n">
        <v>0</v>
      </c>
      <c r="R105" s="24" t="n">
        <f aca="false">J105+N105+P105</f>
        <v>0</v>
      </c>
      <c r="S105" s="43" t="s">
        <v>250</v>
      </c>
      <c r="T105" s="44"/>
      <c r="U105" s="45"/>
      <c r="V105" s="25"/>
      <c r="W105" s="25" t="n">
        <f aca="false">J105-V105</f>
        <v>0</v>
      </c>
      <c r="X105" s="26"/>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row>
    <row collapsed="false" customFormat="false" customHeight="false" hidden="false" ht="64.7" outlineLevel="2" r="106">
      <c r="A106" s="7"/>
      <c r="B106" s="14" t="s">
        <v>251</v>
      </c>
      <c r="C106" s="14" t="s">
        <v>40</v>
      </c>
      <c r="D106" s="37"/>
      <c r="E106" s="11"/>
      <c r="F106" s="11"/>
      <c r="G106" s="7"/>
      <c r="H106" s="15"/>
      <c r="I106" s="15"/>
      <c r="J106" s="15"/>
      <c r="K106" s="23" t="n">
        <f aca="false">J106-I106</f>
        <v>0</v>
      </c>
      <c r="L106" s="23"/>
      <c r="M106" s="15"/>
      <c r="N106" s="38" t="n">
        <f aca="false">M106</f>
        <v>0</v>
      </c>
      <c r="O106" s="15"/>
      <c r="P106" s="38" t="n">
        <f aca="false">O106</f>
        <v>0</v>
      </c>
      <c r="Q106" s="24" t="n">
        <v>0</v>
      </c>
      <c r="R106" s="24" t="n">
        <f aca="false">J106+N106+P106</f>
        <v>0</v>
      </c>
      <c r="S106" s="43" t="s">
        <v>252</v>
      </c>
      <c r="T106" s="44"/>
      <c r="U106" s="45"/>
      <c r="V106" s="25"/>
      <c r="W106" s="25" t="n">
        <f aca="false">J106-V106</f>
        <v>0</v>
      </c>
      <c r="X106" s="26"/>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row>
    <row collapsed="false" customFormat="false" customHeight="false" hidden="false" ht="64.7" outlineLevel="2" r="107">
      <c r="A107" s="7"/>
      <c r="B107" s="14" t="s">
        <v>253</v>
      </c>
      <c r="C107" s="14" t="s">
        <v>40</v>
      </c>
      <c r="D107" s="37" t="s">
        <v>67</v>
      </c>
      <c r="E107" s="11" t="s">
        <v>254</v>
      </c>
      <c r="F107" s="11" t="n">
        <v>5051703</v>
      </c>
      <c r="G107" s="7" t="s">
        <v>255</v>
      </c>
      <c r="H107" s="15" t="n">
        <v>7400</v>
      </c>
      <c r="I107" s="15" t="n">
        <v>7400</v>
      </c>
      <c r="J107" s="15" t="n">
        <f aca="false">'Бюджет 2013'!K767</f>
        <v>58400</v>
      </c>
      <c r="K107" s="23" t="n">
        <f aca="false">J107-I107</f>
        <v>51000</v>
      </c>
      <c r="L107" s="23"/>
      <c r="M107" s="15" t="n">
        <v>7400</v>
      </c>
      <c r="N107" s="15" t="n">
        <v>7400</v>
      </c>
      <c r="O107" s="15" t="n">
        <v>7400</v>
      </c>
      <c r="P107" s="15" t="n">
        <v>7400</v>
      </c>
      <c r="Q107" s="24" t="n">
        <v>22200</v>
      </c>
      <c r="R107" s="24" t="n">
        <f aca="false">J107+N107+P107</f>
        <v>73200</v>
      </c>
      <c r="S107" s="43" t="s">
        <v>256</v>
      </c>
      <c r="T107" s="44"/>
      <c r="U107" s="45"/>
      <c r="V107" s="25" t="n">
        <v>58400</v>
      </c>
      <c r="W107" s="25" t="n">
        <f aca="false">J107-V107</f>
        <v>0</v>
      </c>
      <c r="X107" s="26"/>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row>
    <row collapsed="false" customFormat="false" customHeight="false" hidden="false" ht="64.7" outlineLevel="2" r="108">
      <c r="A108" s="7" t="s">
        <v>257</v>
      </c>
      <c r="B108" s="14" t="s">
        <v>258</v>
      </c>
      <c r="C108" s="14" t="s">
        <v>22</v>
      </c>
      <c r="D108" s="11" t="s">
        <v>67</v>
      </c>
      <c r="E108" s="7" t="s">
        <v>30</v>
      </c>
      <c r="F108" s="7" t="s">
        <v>30</v>
      </c>
      <c r="G108" s="7" t="s">
        <v>30</v>
      </c>
      <c r="H108" s="23" t="n">
        <v>496</v>
      </c>
      <c r="I108" s="23" t="n">
        <f aca="false">SUM(I109:I113)</f>
        <v>496</v>
      </c>
      <c r="J108" s="23" t="n">
        <f aca="false">SUM(J109:J113)</f>
        <v>496</v>
      </c>
      <c r="K108" s="23" t="n">
        <f aca="false">J108-I108</f>
        <v>0</v>
      </c>
      <c r="L108" s="23" t="n">
        <f aca="false">SUM(L109:L113)</f>
        <v>0</v>
      </c>
      <c r="M108" s="23" t="n">
        <v>496</v>
      </c>
      <c r="N108" s="23" t="n">
        <f aca="false">SUM(N109:N113)</f>
        <v>496</v>
      </c>
      <c r="O108" s="23" t="n">
        <v>496</v>
      </c>
      <c r="P108" s="23" t="n">
        <f aca="false">SUM(P109:P113)</f>
        <v>496</v>
      </c>
      <c r="Q108" s="24" t="n">
        <v>1488</v>
      </c>
      <c r="R108" s="24" t="n">
        <f aca="false">J108+N108+P108</f>
        <v>1488</v>
      </c>
      <c r="T108" s="35"/>
      <c r="V108" s="25" t="n">
        <v>496</v>
      </c>
      <c r="W108" s="25" t="n">
        <f aca="false">J108-V108</f>
        <v>0</v>
      </c>
      <c r="X108" s="26"/>
    </row>
    <row collapsed="false" customFormat="false" customHeight="true" hidden="false" ht="80" outlineLevel="2" r="109">
      <c r="A109" s="7" t="s">
        <v>97</v>
      </c>
      <c r="B109" s="14" t="s">
        <v>259</v>
      </c>
      <c r="C109" s="14" t="s">
        <v>40</v>
      </c>
      <c r="D109" s="11"/>
      <c r="E109" s="11"/>
      <c r="F109" s="7"/>
      <c r="G109" s="7"/>
      <c r="H109" s="23"/>
      <c r="I109" s="23"/>
      <c r="J109" s="23"/>
      <c r="K109" s="23" t="n">
        <f aca="false">J109-I109</f>
        <v>0</v>
      </c>
      <c r="L109" s="23"/>
      <c r="M109" s="23"/>
      <c r="N109" s="23"/>
      <c r="O109" s="23"/>
      <c r="P109" s="23"/>
      <c r="Q109" s="24" t="n">
        <v>0</v>
      </c>
      <c r="R109" s="24" t="n">
        <f aca="false">J109+N109+P109</f>
        <v>0</v>
      </c>
      <c r="S109" s="43" t="s">
        <v>260</v>
      </c>
      <c r="T109" s="44"/>
      <c r="U109" s="45"/>
      <c r="V109" s="25"/>
      <c r="W109" s="25" t="n">
        <f aca="false">J109-V109</f>
        <v>0</v>
      </c>
      <c r="X109" s="26"/>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row>
    <row collapsed="false" customFormat="false" customHeight="false" hidden="false" ht="64.7" outlineLevel="2" r="110">
      <c r="A110" s="7"/>
      <c r="B110" s="14" t="s">
        <v>261</v>
      </c>
      <c r="C110" s="14" t="s">
        <v>40</v>
      </c>
      <c r="D110" s="11"/>
      <c r="E110" s="11"/>
      <c r="F110" s="7"/>
      <c r="G110" s="7"/>
      <c r="H110" s="23"/>
      <c r="I110" s="23"/>
      <c r="J110" s="23"/>
      <c r="K110" s="23" t="n">
        <f aca="false">J110-I110</f>
        <v>0</v>
      </c>
      <c r="L110" s="23"/>
      <c r="M110" s="23"/>
      <c r="N110" s="23"/>
      <c r="O110" s="23"/>
      <c r="P110" s="23"/>
      <c r="Q110" s="24" t="n">
        <v>0</v>
      </c>
      <c r="R110" s="24" t="n">
        <f aca="false">J110+N110+P110</f>
        <v>0</v>
      </c>
      <c r="S110" s="43" t="s">
        <v>262</v>
      </c>
      <c r="T110" s="44"/>
      <c r="U110" s="45"/>
      <c r="V110" s="25"/>
      <c r="W110" s="25" t="n">
        <f aca="false">J110-V110</f>
        <v>0</v>
      </c>
      <c r="X110" s="26"/>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row>
    <row collapsed="false" customFormat="false" customHeight="false" hidden="false" ht="64.7" outlineLevel="2" r="111">
      <c r="A111" s="7"/>
      <c r="B111" s="14" t="s">
        <v>263</v>
      </c>
      <c r="C111" s="14" t="s">
        <v>40</v>
      </c>
      <c r="D111" s="11"/>
      <c r="E111" s="11"/>
      <c r="F111" s="7"/>
      <c r="G111" s="7"/>
      <c r="H111" s="23"/>
      <c r="I111" s="23"/>
      <c r="J111" s="23"/>
      <c r="K111" s="23" t="n">
        <f aca="false">J111-I111</f>
        <v>0</v>
      </c>
      <c r="L111" s="23"/>
      <c r="M111" s="23"/>
      <c r="N111" s="38" t="n">
        <f aca="false">M111</f>
        <v>0</v>
      </c>
      <c r="O111" s="23"/>
      <c r="P111" s="38" t="n">
        <f aca="false">O111</f>
        <v>0</v>
      </c>
      <c r="Q111" s="24" t="n">
        <v>0</v>
      </c>
      <c r="R111" s="24" t="n">
        <f aca="false">J111+N111+P111</f>
        <v>0</v>
      </c>
      <c r="S111" s="43" t="s">
        <v>264</v>
      </c>
      <c r="T111" s="44"/>
      <c r="U111" s="45"/>
      <c r="V111" s="25"/>
      <c r="W111" s="25" t="n">
        <f aca="false">J111-V111</f>
        <v>0</v>
      </c>
      <c r="X111" s="26"/>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row>
    <row collapsed="false" customFormat="false" customHeight="false" hidden="false" ht="111.45" outlineLevel="2" r="112">
      <c r="A112" s="7"/>
      <c r="B112" s="54" t="s">
        <v>265</v>
      </c>
      <c r="C112" s="14" t="s">
        <v>40</v>
      </c>
      <c r="D112" s="37"/>
      <c r="E112" s="11"/>
      <c r="F112" s="11"/>
      <c r="G112" s="7"/>
      <c r="H112" s="15" t="n">
        <v>0</v>
      </c>
      <c r="I112" s="15"/>
      <c r="J112" s="15"/>
      <c r="K112" s="23" t="n">
        <f aca="false">J112-I112</f>
        <v>0</v>
      </c>
      <c r="L112" s="23"/>
      <c r="M112" s="15" t="n">
        <v>0</v>
      </c>
      <c r="N112" s="38" t="n">
        <f aca="false">M112</f>
        <v>0</v>
      </c>
      <c r="O112" s="15" t="n">
        <v>0</v>
      </c>
      <c r="P112" s="38" t="n">
        <f aca="false">O112</f>
        <v>0</v>
      </c>
      <c r="Q112" s="24" t="n">
        <v>0</v>
      </c>
      <c r="R112" s="24" t="n">
        <f aca="false">J112+N112+P112</f>
        <v>0</v>
      </c>
      <c r="S112" s="43" t="s">
        <v>266</v>
      </c>
      <c r="T112" s="44"/>
      <c r="U112" s="45"/>
      <c r="V112" s="25"/>
      <c r="W112" s="25" t="n">
        <f aca="false">J112-V112</f>
        <v>0</v>
      </c>
      <c r="X112" s="26"/>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row>
    <row collapsed="false" customFormat="false" customHeight="true" hidden="false" ht="78" outlineLevel="2" r="113">
      <c r="A113" s="7"/>
      <c r="B113" s="14" t="s">
        <v>267</v>
      </c>
      <c r="C113" s="14" t="s">
        <v>40</v>
      </c>
      <c r="D113" s="37" t="s">
        <v>67</v>
      </c>
      <c r="E113" s="11" t="s">
        <v>48</v>
      </c>
      <c r="F113" s="11" t="s">
        <v>268</v>
      </c>
      <c r="G113" s="7" t="s">
        <v>269</v>
      </c>
      <c r="H113" s="15" t="n">
        <v>496</v>
      </c>
      <c r="I113" s="15" t="n">
        <v>496</v>
      </c>
      <c r="J113" s="15" t="n">
        <f aca="false">'Бюджет 2013'!K773</f>
        <v>496</v>
      </c>
      <c r="K113" s="23" t="n">
        <f aca="false">J113-I113</f>
        <v>0</v>
      </c>
      <c r="L113" s="23"/>
      <c r="M113" s="15" t="n">
        <v>496</v>
      </c>
      <c r="N113" s="15" t="n">
        <v>496</v>
      </c>
      <c r="O113" s="15" t="n">
        <v>496</v>
      </c>
      <c r="P113" s="15" t="n">
        <v>496</v>
      </c>
      <c r="Q113" s="24" t="n">
        <v>1488</v>
      </c>
      <c r="R113" s="24" t="n">
        <f aca="false">J113+N113+P113</f>
        <v>1488</v>
      </c>
      <c r="S113" s="43" t="s">
        <v>270</v>
      </c>
      <c r="T113" s="44"/>
      <c r="U113" s="45"/>
      <c r="V113" s="25" t="n">
        <v>496</v>
      </c>
      <c r="W113" s="25" t="n">
        <f aca="false">J113-V113</f>
        <v>0</v>
      </c>
      <c r="X113" s="26"/>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row>
    <row collapsed="false" customFormat="false" customHeight="true" hidden="false" ht="24" outlineLevel="1" r="114">
      <c r="A114" s="10" t="s">
        <v>271</v>
      </c>
      <c r="B114" s="10" t="s">
        <v>272</v>
      </c>
      <c r="C114" s="22" t="s">
        <v>22</v>
      </c>
      <c r="D114" s="10" t="n">
        <v>854</v>
      </c>
      <c r="E114" s="28" t="s">
        <v>30</v>
      </c>
      <c r="F114" s="28" t="s">
        <v>30</v>
      </c>
      <c r="G114" s="28" t="s">
        <v>30</v>
      </c>
      <c r="H114" s="23" t="n">
        <v>78584.7</v>
      </c>
      <c r="I114" s="23" t="n">
        <f aca="false">I118+I123</f>
        <v>78593.881</v>
      </c>
      <c r="J114" s="23" t="n">
        <f aca="false">J118+J123</f>
        <v>108741.9</v>
      </c>
      <c r="K114" s="23" t="n">
        <f aca="false">J114-I114</f>
        <v>30148.019</v>
      </c>
      <c r="L114" s="23" t="n">
        <f aca="false">L118+L123</f>
        <v>0</v>
      </c>
      <c r="M114" s="23" t="n">
        <v>80533.9</v>
      </c>
      <c r="N114" s="23" t="n">
        <f aca="false">N118+N123</f>
        <v>80643.7</v>
      </c>
      <c r="O114" s="23" t="n">
        <v>80869.8</v>
      </c>
      <c r="P114" s="23" t="n">
        <f aca="false">P118+P123</f>
        <v>80979.6</v>
      </c>
      <c r="Q114" s="23" t="n">
        <v>239988.4</v>
      </c>
      <c r="R114" s="23" t="n">
        <f aca="false">J114+N114+P114</f>
        <v>270365.2</v>
      </c>
      <c r="T114" s="50" t="n">
        <f aca="false"/>
        <v>0</v>
      </c>
      <c r="U114" s="32" t="e">
        <f aca="false">J114-T114</f>
        <v>#VALUE!</v>
      </c>
      <c r="V114" s="55" t="n">
        <v>102241.9</v>
      </c>
      <c r="W114" s="55" t="n">
        <f aca="false">J114-V114</f>
        <v>6500.00000000001</v>
      </c>
      <c r="X114" s="56"/>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row>
    <row collapsed="false" customFormat="false" customHeight="true" hidden="false" ht="63" outlineLevel="1" r="115">
      <c r="A115" s="10"/>
      <c r="B115" s="10"/>
      <c r="C115" s="14" t="s">
        <v>32</v>
      </c>
      <c r="D115" s="10" t="n">
        <v>828</v>
      </c>
      <c r="E115" s="28"/>
      <c r="F115" s="28"/>
      <c r="G115" s="28"/>
      <c r="H115" s="24" t="n">
        <v>1004076.3</v>
      </c>
      <c r="I115" s="24"/>
      <c r="J115" s="24" t="n">
        <v>0</v>
      </c>
      <c r="K115" s="23" t="n">
        <f aca="false">J115-I115</f>
        <v>0</v>
      </c>
      <c r="L115" s="23"/>
      <c r="M115" s="24" t="n">
        <v>600000</v>
      </c>
      <c r="N115" s="24" t="n">
        <v>0</v>
      </c>
      <c r="O115" s="24" t="n">
        <f aca="false">O129</f>
        <v>0</v>
      </c>
      <c r="P115" s="24" t="n">
        <v>0</v>
      </c>
      <c r="Q115" s="24" t="n">
        <v>2204076.3</v>
      </c>
      <c r="R115" s="24" t="n">
        <f aca="false">J115+N115+P115</f>
        <v>0</v>
      </c>
      <c r="V115" s="29" t="n">
        <v>1629380.3</v>
      </c>
      <c r="W115" s="29" t="n">
        <f aca="false">J115-V115</f>
        <v>-1629380.3</v>
      </c>
      <c r="X115" s="30"/>
    </row>
    <row collapsed="false" customFormat="false" customHeight="false" hidden="false" ht="48.55" outlineLevel="1" r="116">
      <c r="A116" s="10"/>
      <c r="B116" s="10"/>
      <c r="C116" s="14" t="s">
        <v>31</v>
      </c>
      <c r="D116" s="10" t="n">
        <v>854</v>
      </c>
      <c r="E116" s="28"/>
      <c r="F116" s="28"/>
      <c r="G116" s="28"/>
      <c r="H116" s="24" t="n">
        <v>8476544</v>
      </c>
      <c r="I116" s="24" t="n">
        <f aca="false">I118+I122+I126+I142+I145</f>
        <v>78593.881</v>
      </c>
      <c r="J116" s="24" t="n">
        <f aca="false">J114</f>
        <v>108741.9</v>
      </c>
      <c r="K116" s="24" t="n">
        <f aca="false">K114</f>
        <v>30148.019</v>
      </c>
      <c r="L116" s="24" t="n">
        <f aca="false">L114</f>
        <v>0</v>
      </c>
      <c r="M116" s="24" t="n">
        <f aca="false">M114</f>
        <v>80533.9</v>
      </c>
      <c r="N116" s="24" t="n">
        <f aca="false">N114</f>
        <v>80643.7</v>
      </c>
      <c r="O116" s="24" t="n">
        <f aca="false">O114</f>
        <v>80869.8</v>
      </c>
      <c r="P116" s="24" t="n">
        <f aca="false">P114</f>
        <v>80979.6</v>
      </c>
      <c r="Q116" s="24" t="n">
        <v>28292422.6</v>
      </c>
      <c r="R116" s="24" t="n">
        <f aca="false">J116+N116+P116</f>
        <v>270365.2</v>
      </c>
      <c r="T116" s="31" t="n">
        <f aca="false"/>
        <v>0</v>
      </c>
      <c r="U116" s="32" t="e">
        <f aca="false">J116-T116</f>
        <v>#VALUE!</v>
      </c>
      <c r="V116" s="29" t="n">
        <v>9044406.8</v>
      </c>
      <c r="W116" s="29" t="n">
        <f aca="false">J116-V116</f>
        <v>-8935664.9</v>
      </c>
      <c r="X116" s="30"/>
    </row>
    <row collapsed="false" customFormat="false" customHeight="false" hidden="false" ht="48.55" outlineLevel="1" r="117">
      <c r="A117" s="10"/>
      <c r="B117" s="10"/>
      <c r="C117" s="14" t="s">
        <v>33</v>
      </c>
      <c r="D117" s="10"/>
      <c r="E117" s="28"/>
      <c r="F117" s="28"/>
      <c r="G117" s="28"/>
      <c r="H117" s="24"/>
      <c r="I117" s="24"/>
      <c r="J117" s="24" t="n">
        <v>0</v>
      </c>
      <c r="K117" s="24" t="n">
        <f aca="false">K120</f>
        <v>0</v>
      </c>
      <c r="L117" s="24" t="n">
        <f aca="false">L120</f>
        <v>0</v>
      </c>
      <c r="M117" s="24" t="n">
        <f aca="false">M120</f>
        <v>0</v>
      </c>
      <c r="N117" s="24" t="n">
        <v>0</v>
      </c>
      <c r="O117" s="24" t="n">
        <f aca="false">O120</f>
        <v>0</v>
      </c>
      <c r="P117" s="24" t="n">
        <v>0</v>
      </c>
      <c r="Q117" s="24" t="n">
        <f aca="false">Q120</f>
        <v>0</v>
      </c>
      <c r="R117" s="24" t="n">
        <f aca="false">J117+N117+P117</f>
        <v>0</v>
      </c>
      <c r="S117" s="33"/>
      <c r="T117" s="31"/>
      <c r="U117" s="32"/>
      <c r="V117" s="29"/>
      <c r="W117" s="29"/>
      <c r="X117" s="30"/>
      <c r="Y117" s="34" t="n">
        <v>-553.4</v>
      </c>
    </row>
    <row collapsed="false" customFormat="false" customHeight="false" hidden="false" ht="48.55" outlineLevel="2" r="118">
      <c r="A118" s="7" t="s">
        <v>273</v>
      </c>
      <c r="B118" s="14" t="s">
        <v>274</v>
      </c>
      <c r="C118" s="14" t="s">
        <v>22</v>
      </c>
      <c r="D118" s="11" t="s">
        <v>67</v>
      </c>
      <c r="E118" s="11" t="s">
        <v>30</v>
      </c>
      <c r="F118" s="7" t="s">
        <v>30</v>
      </c>
      <c r="G118" s="7" t="s">
        <v>30</v>
      </c>
      <c r="H118" s="23" t="n">
        <v>78584.7</v>
      </c>
      <c r="I118" s="23" t="n">
        <f aca="false">SUM(I119:I121)</f>
        <v>78593.881</v>
      </c>
      <c r="J118" s="23" t="n">
        <f aca="false">SUM(J119:J122)</f>
        <v>108741.9</v>
      </c>
      <c r="K118" s="23" t="n">
        <f aca="false">J118-I118</f>
        <v>30148.019</v>
      </c>
      <c r="L118" s="23" t="n">
        <f aca="false">SUM(L119:L122)</f>
        <v>0</v>
      </c>
      <c r="M118" s="23" t="n">
        <v>80533.9</v>
      </c>
      <c r="N118" s="23" t="n">
        <f aca="false">SUM(N119:N121)</f>
        <v>80643.7</v>
      </c>
      <c r="O118" s="23" t="n">
        <v>80869.8</v>
      </c>
      <c r="P118" s="23" t="n">
        <f aca="false">SUM(P119:P121)</f>
        <v>80979.6</v>
      </c>
      <c r="Q118" s="24" t="n">
        <v>239988.4</v>
      </c>
      <c r="R118" s="24" t="n">
        <f aca="false">J118+N118+P118</f>
        <v>270365.2</v>
      </c>
      <c r="V118" s="25" t="n">
        <v>102241.9</v>
      </c>
      <c r="W118" s="25" t="n">
        <f aca="false">J118-V118</f>
        <v>6500.00000000001</v>
      </c>
      <c r="X118" s="26"/>
    </row>
    <row collapsed="false" customFormat="false" customHeight="true" hidden="false" ht="91.7" outlineLevel="2" r="119">
      <c r="A119" s="7" t="s">
        <v>97</v>
      </c>
      <c r="B119" s="14" t="s">
        <v>275</v>
      </c>
      <c r="C119" s="14" t="s">
        <v>40</v>
      </c>
      <c r="D119" s="37" t="n">
        <v>854</v>
      </c>
      <c r="E119" s="11" t="s">
        <v>48</v>
      </c>
      <c r="F119" s="7" t="s">
        <v>276</v>
      </c>
      <c r="G119" s="7" t="s">
        <v>277</v>
      </c>
      <c r="H119" s="38" t="n">
        <v>75563.9</v>
      </c>
      <c r="I119" s="38" t="n">
        <v>75563.881</v>
      </c>
      <c r="J119" s="38" t="n">
        <f aca="false">'Бюджет 2013'!K778</f>
        <v>74447.1</v>
      </c>
      <c r="K119" s="23" t="n">
        <f aca="false">J119-I119</f>
        <v>-1116.78099999999</v>
      </c>
      <c r="L119" s="23"/>
      <c r="M119" s="38" t="n">
        <v>77513.1</v>
      </c>
      <c r="N119" s="38" t="n">
        <v>77513.1</v>
      </c>
      <c r="O119" s="38" t="n">
        <v>77849</v>
      </c>
      <c r="P119" s="38" t="n">
        <v>77849</v>
      </c>
      <c r="Q119" s="24" t="n">
        <v>230926</v>
      </c>
      <c r="R119" s="24" t="n">
        <f aca="false">J119+N119+P119</f>
        <v>229809.2</v>
      </c>
      <c r="S119" s="8" t="s">
        <v>278</v>
      </c>
      <c r="V119" s="25" t="n">
        <v>75563.9</v>
      </c>
      <c r="W119" s="25" t="n">
        <f aca="false">J119-V119</f>
        <v>-1116.79999999999</v>
      </c>
      <c r="X119" s="26" t="s">
        <v>279</v>
      </c>
    </row>
    <row collapsed="false" customFormat="false" customHeight="false" hidden="false" ht="64.7" outlineLevel="2" r="120">
      <c r="A120" s="7"/>
      <c r="B120" s="14" t="s">
        <v>280</v>
      </c>
      <c r="C120" s="14" t="s">
        <v>40</v>
      </c>
      <c r="D120" s="37"/>
      <c r="E120" s="11"/>
      <c r="F120" s="7"/>
      <c r="G120" s="7"/>
      <c r="H120" s="38"/>
      <c r="I120" s="38"/>
      <c r="J120" s="38"/>
      <c r="K120" s="23" t="n">
        <f aca="false">J120-I120</f>
        <v>0</v>
      </c>
      <c r="L120" s="23"/>
      <c r="M120" s="38"/>
      <c r="N120" s="38" t="n">
        <f aca="false">M120</f>
        <v>0</v>
      </c>
      <c r="O120" s="38"/>
      <c r="P120" s="38" t="n">
        <f aca="false">O120</f>
        <v>0</v>
      </c>
      <c r="Q120" s="24"/>
      <c r="R120" s="24" t="n">
        <f aca="false">J120+N120+P120</f>
        <v>0</v>
      </c>
      <c r="S120" s="8" t="s">
        <v>281</v>
      </c>
      <c r="V120" s="25"/>
      <c r="W120" s="25" t="n">
        <f aca="false">J120-V120</f>
        <v>0</v>
      </c>
      <c r="X120" s="26"/>
    </row>
    <row collapsed="false" customFormat="false" customHeight="false" hidden="false" ht="64.7" outlineLevel="2" r="121">
      <c r="A121" s="7"/>
      <c r="B121" s="14" t="s">
        <v>282</v>
      </c>
      <c r="C121" s="14" t="s">
        <v>40</v>
      </c>
      <c r="D121" s="37" t="n">
        <v>854</v>
      </c>
      <c r="E121" s="11" t="s">
        <v>48</v>
      </c>
      <c r="F121" s="11" t="s">
        <v>283</v>
      </c>
      <c r="G121" s="7" t="s">
        <v>277</v>
      </c>
      <c r="H121" s="38" t="n">
        <v>3020.8</v>
      </c>
      <c r="I121" s="24" t="n">
        <v>3030</v>
      </c>
      <c r="J121" s="38" t="n">
        <f aca="false">'Бюджет 2013'!K797</f>
        <v>3030</v>
      </c>
      <c r="K121" s="23" t="n">
        <f aca="false">J121-I121</f>
        <v>0</v>
      </c>
      <c r="L121" s="23"/>
      <c r="M121" s="38" t="n">
        <v>3020.8</v>
      </c>
      <c r="N121" s="24" t="n">
        <v>3130.6</v>
      </c>
      <c r="O121" s="38" t="n">
        <v>3020.8</v>
      </c>
      <c r="P121" s="24" t="n">
        <v>3130.6</v>
      </c>
      <c r="Q121" s="24" t="n">
        <v>9062.4</v>
      </c>
      <c r="R121" s="24" t="n">
        <f aca="false">J121+N121+P121</f>
        <v>9291.2</v>
      </c>
      <c r="S121" s="8" t="s">
        <v>284</v>
      </c>
      <c r="V121" s="25" t="n">
        <v>3030</v>
      </c>
      <c r="W121" s="25" t="n">
        <f aca="false">J121-V121</f>
        <v>0</v>
      </c>
      <c r="X121" s="26"/>
    </row>
    <row collapsed="false" customFormat="false" customHeight="true" hidden="false" ht="79.9" outlineLevel="2" r="122">
      <c r="A122" s="7"/>
      <c r="B122" s="14" t="s">
        <v>285</v>
      </c>
      <c r="C122" s="14" t="s">
        <v>40</v>
      </c>
      <c r="D122" s="37" t="n">
        <v>854</v>
      </c>
      <c r="E122" s="11" t="s">
        <v>48</v>
      </c>
      <c r="F122" s="11" t="s">
        <v>286</v>
      </c>
      <c r="G122" s="7" t="s">
        <v>155</v>
      </c>
      <c r="H122" s="38"/>
      <c r="I122" s="24"/>
      <c r="J122" s="38" t="n">
        <f aca="false">'Бюджет 2013'!K813</f>
        <v>31264.8</v>
      </c>
      <c r="K122" s="23" t="n">
        <f aca="false">J122-I122</f>
        <v>31264.8</v>
      </c>
      <c r="L122" s="23"/>
      <c r="M122" s="38"/>
      <c r="N122" s="24" t="n">
        <v>0</v>
      </c>
      <c r="O122" s="38"/>
      <c r="P122" s="24" t="n">
        <v>0</v>
      </c>
      <c r="Q122" s="24"/>
      <c r="R122" s="24" t="n">
        <f aca="false">J122+N122+P122</f>
        <v>31264.8</v>
      </c>
      <c r="S122" s="8" t="s">
        <v>287</v>
      </c>
      <c r="V122" s="25" t="n">
        <v>23648</v>
      </c>
      <c r="W122" s="25" t="n">
        <f aca="false">J122-V122</f>
        <v>7616.8</v>
      </c>
      <c r="X122" s="26" t="s">
        <v>288</v>
      </c>
    </row>
    <row collapsed="false" customFormat="false" customHeight="false" hidden="false" ht="33.25" outlineLevel="2" r="123">
      <c r="A123" s="7" t="s">
        <v>289</v>
      </c>
      <c r="B123" s="14" t="s">
        <v>290</v>
      </c>
      <c r="C123" s="14" t="s">
        <v>22</v>
      </c>
      <c r="D123" s="11"/>
      <c r="E123" s="11"/>
      <c r="F123" s="7"/>
      <c r="G123" s="7"/>
      <c r="H123" s="23"/>
      <c r="I123" s="23"/>
      <c r="J123" s="23"/>
      <c r="K123" s="23" t="n">
        <f aca="false">J123-I123</f>
        <v>0</v>
      </c>
      <c r="L123" s="23"/>
      <c r="M123" s="23"/>
      <c r="N123" s="23"/>
      <c r="O123" s="23"/>
      <c r="P123" s="23"/>
      <c r="Q123" s="24"/>
      <c r="R123" s="24" t="n">
        <f aca="false">J123+N123+P123</f>
        <v>0</v>
      </c>
      <c r="V123" s="25"/>
      <c r="W123" s="25" t="n">
        <f aca="false">J123-V123</f>
        <v>0</v>
      </c>
      <c r="X123" s="26"/>
    </row>
    <row collapsed="false" customFormat="false" customHeight="false" hidden="false" ht="64.7" outlineLevel="2" r="124">
      <c r="A124" s="7" t="s">
        <v>97</v>
      </c>
      <c r="B124" s="14" t="s">
        <v>291</v>
      </c>
      <c r="C124" s="14" t="s">
        <v>40</v>
      </c>
      <c r="D124" s="37" t="n">
        <v>854</v>
      </c>
      <c r="E124" s="11"/>
      <c r="F124" s="7"/>
      <c r="G124" s="7"/>
      <c r="H124" s="38" t="n">
        <v>0</v>
      </c>
      <c r="I124" s="38"/>
      <c r="J124" s="38"/>
      <c r="K124" s="23" t="n">
        <f aca="false">J124-I124</f>
        <v>0</v>
      </c>
      <c r="L124" s="23"/>
      <c r="M124" s="38" t="n">
        <v>0</v>
      </c>
      <c r="N124" s="38"/>
      <c r="O124" s="38" t="n">
        <v>0</v>
      </c>
      <c r="P124" s="38"/>
      <c r="Q124" s="24"/>
      <c r="R124" s="24" t="n">
        <f aca="false">J124+N124+P124</f>
        <v>0</v>
      </c>
      <c r="S124" s="43" t="s">
        <v>292</v>
      </c>
      <c r="T124" s="45"/>
      <c r="U124" s="45"/>
      <c r="V124" s="25"/>
      <c r="W124" s="25" t="n">
        <f aca="false">J124-V124</f>
        <v>0</v>
      </c>
      <c r="X124" s="26"/>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row>
    <row collapsed="false" customFormat="false" customHeight="false" hidden="false" ht="16.9" outlineLevel="0" r="130">
      <c r="J130" s="57" t="e">
        <f aca="false">J8</f>
        <v>#VALUE!</v>
      </c>
      <c r="K130" s="57" t="e">
        <f aca="false">K8</f>
        <v>#VALUE!</v>
      </c>
      <c r="L130" s="57" t="n">
        <f aca="false">L8</f>
        <v>-0.0426099999992857</v>
      </c>
      <c r="M130" s="57" t="n">
        <f aca="false">M8</f>
        <v>11394693.8</v>
      </c>
      <c r="N130" s="57" t="n">
        <f aca="false">N8</f>
        <v>10854365.6</v>
      </c>
      <c r="O130" s="57" t="n">
        <f aca="false">O8</f>
        <v>12395348.5</v>
      </c>
      <c r="P130" s="57" t="n">
        <f aca="false">P8</f>
        <v>11878366.4</v>
      </c>
      <c r="Q130" s="57" t="n">
        <f aca="false">Q8</f>
        <v>34208981.4</v>
      </c>
      <c r="R130" s="57"/>
      <c r="V130" s="57"/>
      <c r="W130" s="57"/>
    </row>
    <row collapsed="false" customFormat="false" customHeight="false" hidden="false" ht="16.9" outlineLevel="0" r="131">
      <c r="J131" s="35" t="n">
        <f aca="false">'Бюджет 2013'!K826-J14</f>
        <v>11950045.4</v>
      </c>
      <c r="K131" s="35" t="n">
        <f aca="false"/>
        <v>0</v>
      </c>
      <c r="L131" s="35" t="n">
        <f aca="false"/>
        <v>0</v>
      </c>
      <c r="M131" s="35" t="n">
        <f aca="false"/>
        <v>0</v>
      </c>
      <c r="N131" s="35" t="n">
        <f aca="false">'Бюджет 2013'!L826</f>
        <v>10854365.6</v>
      </c>
      <c r="O131" s="35" t="n">
        <f aca="false"/>
        <v>0</v>
      </c>
      <c r="P131" s="35" t="n">
        <f aca="false">'Бюджет 2013'!M826</f>
        <v>11878366.4</v>
      </c>
      <c r="Q131" s="35" t="n">
        <f aca="false"/>
        <v>0</v>
      </c>
      <c r="R131" s="35"/>
      <c r="V131" s="35"/>
      <c r="W131" s="35"/>
      <c r="X131" s="58"/>
    </row>
    <row collapsed="false" customFormat="false" customHeight="false" hidden="false" ht="16.9" outlineLevel="0" r="132">
      <c r="B132" s="59" t="s">
        <v>23</v>
      </c>
      <c r="J132" s="60" t="e">
        <f aca="false">J130-J131</f>
        <v>#VALUE!</v>
      </c>
      <c r="K132" s="60" t="e">
        <f aca="false">K130-K131</f>
        <v>#VALUE!</v>
      </c>
      <c r="L132" s="60" t="e">
        <f aca="false">L130-L131</f>
        <v>#VALUE!</v>
      </c>
      <c r="M132" s="60" t="e">
        <f aca="false">M130-M131</f>
        <v>#VALUE!</v>
      </c>
      <c r="N132" s="60" t="n">
        <f aca="false">N130-N131</f>
        <v>0</v>
      </c>
      <c r="O132" s="60" t="e">
        <f aca="false">O130-O131</f>
        <v>#VALUE!</v>
      </c>
      <c r="P132" s="60" t="n">
        <f aca="false">P130-P131</f>
        <v>0</v>
      </c>
      <c r="Q132" s="60" t="e">
        <f aca="false">Q130-Q131</f>
        <v>#VALUE!</v>
      </c>
      <c r="R132" s="60"/>
      <c r="V132" s="60"/>
      <c r="W132" s="60"/>
    </row>
  </sheetData>
  <autoFilter ref="A6:AY124"/>
  <mergeCells count="40">
    <mergeCell ref="N2:R2"/>
    <mergeCell ref="A3:R3"/>
    <mergeCell ref="A5:A6"/>
    <mergeCell ref="B5:B6"/>
    <mergeCell ref="C5:C6"/>
    <mergeCell ref="D5:G5"/>
    <mergeCell ref="H5:R5"/>
    <mergeCell ref="V5:X5"/>
    <mergeCell ref="A7:A10"/>
    <mergeCell ref="B7:B10"/>
    <mergeCell ref="A11:A14"/>
    <mergeCell ref="B11:B14"/>
    <mergeCell ref="A16:A18"/>
    <mergeCell ref="B16:B17"/>
    <mergeCell ref="A20:A22"/>
    <mergeCell ref="A24:A29"/>
    <mergeCell ref="A31:A32"/>
    <mergeCell ref="A34:A39"/>
    <mergeCell ref="A41:A44"/>
    <mergeCell ref="B41:B44"/>
    <mergeCell ref="A46:A48"/>
    <mergeCell ref="A50:A53"/>
    <mergeCell ref="A55:A59"/>
    <mergeCell ref="A61:A63"/>
    <mergeCell ref="A64:A67"/>
    <mergeCell ref="B64:B67"/>
    <mergeCell ref="A69:A71"/>
    <mergeCell ref="A73:A78"/>
    <mergeCell ref="A79:A82"/>
    <mergeCell ref="B79:B82"/>
    <mergeCell ref="A87:A88"/>
    <mergeCell ref="A90:A93"/>
    <mergeCell ref="A95:A96"/>
    <mergeCell ref="A97:A100"/>
    <mergeCell ref="B97:B100"/>
    <mergeCell ref="A102:A107"/>
    <mergeCell ref="A109:A113"/>
    <mergeCell ref="A114:A117"/>
    <mergeCell ref="B114:B117"/>
    <mergeCell ref="A119:A121"/>
  </mergeCells>
  <printOptions headings="false" gridLines="false" gridLinesSet="true" horizontalCentered="false" verticalCentered="false"/>
  <pageMargins left="0.409722222222222" right="0.259722222222222" top="0.479861111111111" bottom="0.4" header="0.511805555555555" footer="0.511805555555555"/>
  <pageSetup blackAndWhite="false" cellComments="none" copies="1" draft="false" firstPageNumber="0" fitToHeight="0" fitToWidth="1" horizontalDpi="300" orientation="landscape" pageOrder="downThenOver" paperSize="9" scale="100" useFirstPageNumber="false" usePrinterDefaults="false" verticalDpi="300"/>
  <headerFooter differentFirst="false" differentOddEven="false">
    <oddHeader/>
    <oddFooter/>
  </headerFooter>
  <rowBreaks count="2" manualBreakCount="2">
    <brk id="17" man="true" max="16383" min="0"/>
    <brk id="33"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J281"/>
  <sheetViews>
    <sheetView colorId="64" defaultGridColor="true" rightToLeft="false" showFormulas="false" showGridLines="true" showOutlineSymbols="true" showRowColHeaders="true" showZeros="true" tabSelected="true" topLeftCell="A256" view="pageBreakPreview" windowProtection="false" workbookViewId="0" zoomScale="83" zoomScaleNormal="100" zoomScalePageLayoutView="83">
      <selection activeCell="A8" activeCellId="0" pane="topLeft" sqref="A8"/>
    </sheetView>
  </sheetViews>
  <sheetFormatPr defaultRowHeight="14.5"/>
  <cols>
    <col collapsed="false" hidden="false" max="1" min="1" style="61" width="20.2672064777328"/>
    <col collapsed="false" hidden="false" max="2" min="2" style="61" width="35.0566801619433"/>
    <col collapsed="false" hidden="false" max="3" min="3" style="61" width="40.9068825910931"/>
    <col collapsed="false" hidden="false" max="4" min="4" style="62" width="28.4736842105263"/>
    <col collapsed="false" hidden="false" max="5" min="5" style="61" width="29.4655870445344"/>
    <col collapsed="false" hidden="false" max="6" min="6" style="62" width="29.9635627530364"/>
    <col collapsed="false" hidden="false" max="7" min="7" style="61" width="20.7085020242915"/>
    <col collapsed="false" hidden="false" max="10" min="8" style="61" width="21.5748987854251"/>
    <col collapsed="false" hidden="false" max="256" min="11" style="61" width="9.1417004048583"/>
    <col collapsed="false" hidden="false" max="257" min="257" style="61" width="22.004048582996"/>
    <col collapsed="false" hidden="false" max="258" min="258" style="61" width="47.7125506072875"/>
    <col collapsed="false" hidden="false" max="259" min="259" style="61" width="27.1457489878542"/>
    <col collapsed="false" hidden="false" max="260" min="260" style="61" width="19.7085020242915"/>
    <col collapsed="false" hidden="false" max="262" min="261" style="61" width="21.0040485829959"/>
    <col collapsed="false" hidden="false" max="263" min="263" style="61" width="20.7085020242915"/>
    <col collapsed="false" hidden="false" max="512" min="264" style="61" width="9.1417004048583"/>
    <col collapsed="false" hidden="false" max="513" min="513" style="61" width="22.004048582996"/>
    <col collapsed="false" hidden="false" max="514" min="514" style="61" width="47.7125506072875"/>
    <col collapsed="false" hidden="false" max="515" min="515" style="61" width="27.1457489878542"/>
    <col collapsed="false" hidden="false" max="516" min="516" style="61" width="19.7085020242915"/>
    <col collapsed="false" hidden="false" max="518" min="517" style="61" width="21.0040485829959"/>
    <col collapsed="false" hidden="false" max="519" min="519" style="61" width="20.7085020242915"/>
    <col collapsed="false" hidden="false" max="768" min="520" style="61" width="9.1417004048583"/>
    <col collapsed="false" hidden="false" max="769" min="769" style="61" width="22.004048582996"/>
    <col collapsed="false" hidden="false" max="770" min="770" style="61" width="47.7125506072875"/>
    <col collapsed="false" hidden="false" max="771" min="771" style="61" width="27.1457489878542"/>
    <col collapsed="false" hidden="false" max="772" min="772" style="61" width="19.7085020242915"/>
    <col collapsed="false" hidden="false" max="774" min="773" style="61" width="21.0040485829959"/>
    <col collapsed="false" hidden="false" max="775" min="775" style="61" width="20.7085020242915"/>
    <col collapsed="false" hidden="false" max="1025" min="776" style="61" width="9.1417004048583"/>
  </cols>
  <sheetData>
    <row collapsed="false" customFormat="false" customHeight="false" hidden="false" ht="14.5" outlineLevel="0" r="1">
      <c r="D1" s="63"/>
      <c r="E1" s="63"/>
      <c r="F1" s="63"/>
    </row>
    <row collapsed="false" customFormat="false" customHeight="false" hidden="false" ht="14.5" outlineLevel="0" r="2">
      <c r="E2" s="64"/>
      <c r="F2" s="65" t="s">
        <v>293</v>
      </c>
    </row>
    <row collapsed="false" customFormat="false" customHeight="true" hidden="false" ht="55.5" outlineLevel="0" r="3">
      <c r="A3" s="66" t="s">
        <v>294</v>
      </c>
      <c r="B3" s="66"/>
      <c r="C3" s="66"/>
      <c r="D3" s="66"/>
      <c r="E3" s="66"/>
      <c r="F3" s="66"/>
    </row>
    <row collapsed="false" customFormat="false" customHeight="false" hidden="false" ht="14.5" outlineLevel="0" r="4">
      <c r="A4" s="67"/>
    </row>
    <row collapsed="false" customFormat="false" customHeight="true" hidden="false" ht="15.75" outlineLevel="0" r="5">
      <c r="A5" s="68" t="s">
        <v>2</v>
      </c>
      <c r="B5" s="68" t="s">
        <v>3</v>
      </c>
      <c r="C5" s="68" t="s">
        <v>295</v>
      </c>
      <c r="D5" s="68" t="s">
        <v>296</v>
      </c>
      <c r="E5" s="68"/>
      <c r="F5" s="68"/>
    </row>
    <row collapsed="false" customFormat="false" customHeight="true" hidden="false" ht="100.5" outlineLevel="0" r="6">
      <c r="A6" s="68"/>
      <c r="B6" s="68"/>
      <c r="C6" s="68"/>
      <c r="D6" s="68" t="s">
        <v>14</v>
      </c>
      <c r="E6" s="69" t="s">
        <v>297</v>
      </c>
      <c r="F6" s="68" t="s">
        <v>20</v>
      </c>
    </row>
    <row collapsed="false" customFormat="false" customHeight="false" hidden="false" ht="15.25" outlineLevel="0" r="7">
      <c r="A7" s="68" t="n">
        <v>1</v>
      </c>
      <c r="B7" s="68" t="n">
        <v>2</v>
      </c>
      <c r="C7" s="68" t="n">
        <v>3</v>
      </c>
      <c r="D7" s="68" t="n">
        <v>4</v>
      </c>
      <c r="E7" s="68" t="n">
        <v>5</v>
      </c>
      <c r="F7" s="68" t="n">
        <v>6</v>
      </c>
    </row>
    <row collapsed="false" customFormat="true" customHeight="true" hidden="false" ht="15.75" outlineLevel="0" r="8" s="75">
      <c r="A8" s="70" t="s">
        <v>27</v>
      </c>
      <c r="B8" s="70" t="s">
        <v>28</v>
      </c>
      <c r="C8" s="69" t="s">
        <v>298</v>
      </c>
      <c r="D8" s="71" t="n">
        <v>20658822.8</v>
      </c>
      <c r="E8" s="72" t="n">
        <v>17339288.6</v>
      </c>
      <c r="F8" s="71" t="n">
        <v>18163041.4</v>
      </c>
      <c r="G8" s="73" t="n">
        <f aca="false">D8+E8+F8</f>
        <v>56161152.8</v>
      </c>
      <c r="H8" s="74"/>
    </row>
    <row collapsed="false" customFormat="true" customHeight="false" hidden="false" ht="15.25" outlineLevel="0" r="9" s="75">
      <c r="A9" s="70"/>
      <c r="B9" s="70"/>
      <c r="C9" s="69" t="s">
        <v>299</v>
      </c>
      <c r="D9" s="76" t="n">
        <v>13417115.9</v>
      </c>
      <c r="E9" s="77" t="n">
        <v>12161983.6</v>
      </c>
      <c r="F9" s="76" t="n">
        <v>13377866.4</v>
      </c>
      <c r="G9" s="73" t="n">
        <f aca="false">D9+E9+F9</f>
        <v>38956965.9</v>
      </c>
    </row>
    <row collapsed="false" customFormat="true" customHeight="false" hidden="false" ht="15.25" outlineLevel="0" r="10" s="75">
      <c r="A10" s="70"/>
      <c r="B10" s="70"/>
      <c r="C10" s="69" t="s">
        <v>300</v>
      </c>
      <c r="D10" s="76" t="n">
        <f aca="false">D17+D102+D158+D207+D256</f>
        <v>944327</v>
      </c>
      <c r="E10" s="77" t="n">
        <f aca="false">E17+E102+E158+E207+E256</f>
        <v>3130.6</v>
      </c>
      <c r="F10" s="76" t="n">
        <f aca="false">F17+F102+F158+F207+F256</f>
        <v>3130.6</v>
      </c>
      <c r="G10" s="73" t="n">
        <f aca="false">D10+E10+F10</f>
        <v>950588.2</v>
      </c>
    </row>
    <row collapsed="false" customFormat="true" customHeight="false" hidden="false" ht="15.25" outlineLevel="0" r="11" s="75">
      <c r="A11" s="70"/>
      <c r="B11" s="70"/>
      <c r="C11" s="69" t="s">
        <v>301</v>
      </c>
      <c r="D11" s="76" t="n">
        <v>0</v>
      </c>
      <c r="E11" s="77" t="n">
        <v>0</v>
      </c>
      <c r="F11" s="76" t="n">
        <v>0</v>
      </c>
      <c r="G11" s="73" t="n">
        <f aca="false">D11+E11+F11</f>
        <v>0</v>
      </c>
    </row>
    <row collapsed="false" customFormat="true" customHeight="false" hidden="false" ht="15.25" outlineLevel="0" r="12" s="75">
      <c r="A12" s="70"/>
      <c r="B12" s="70"/>
      <c r="C12" s="78" t="s">
        <v>302</v>
      </c>
      <c r="D12" s="76" t="n">
        <f aca="false">D19</f>
        <v>7241706.9</v>
      </c>
      <c r="E12" s="77" t="n">
        <f aca="false">E19</f>
        <v>5177305</v>
      </c>
      <c r="F12" s="76" t="n">
        <f aca="false">F19</f>
        <v>4785175</v>
      </c>
      <c r="G12" s="73" t="n">
        <f aca="false">D12+E12+F12</f>
        <v>17204186.9</v>
      </c>
      <c r="H12" s="73"/>
      <c r="I12" s="73"/>
      <c r="J12" s="73"/>
    </row>
    <row collapsed="false" customFormat="true" customHeight="false" hidden="false" ht="15.25" outlineLevel="0" r="13" s="75">
      <c r="A13" s="70"/>
      <c r="B13" s="70"/>
      <c r="C13" s="69" t="s">
        <v>303</v>
      </c>
      <c r="D13" s="76" t="n">
        <v>0</v>
      </c>
      <c r="E13" s="77" t="n">
        <v>0</v>
      </c>
      <c r="F13" s="76" t="n">
        <v>0</v>
      </c>
      <c r="G13" s="73" t="n">
        <f aca="false">D13+E13+F13</f>
        <v>0</v>
      </c>
      <c r="H13" s="73"/>
      <c r="I13" s="73"/>
      <c r="J13" s="73"/>
    </row>
    <row collapsed="false" customFormat="true" customHeight="false" hidden="false" ht="15.25" outlineLevel="0" r="14" s="75">
      <c r="A14" s="70"/>
      <c r="B14" s="70"/>
      <c r="C14" s="69" t="s">
        <v>304</v>
      </c>
      <c r="D14" s="76" t="e">
        <f aca="false">-B15</f>
        <v>#VALUE!</v>
      </c>
      <c r="E14" s="77" t="n">
        <v>0</v>
      </c>
      <c r="F14" s="76" t="n">
        <v>0</v>
      </c>
      <c r="G14" s="73" t="e">
        <f aca="false">D14+E14+f14e17</f>
        <v>#VALUE!</v>
      </c>
      <c r="H14" s="73"/>
      <c r="I14" s="73"/>
      <c r="J14" s="73"/>
    </row>
    <row collapsed="false" customFormat="true" customHeight="true" hidden="false" ht="15.75" outlineLevel="0" r="15" s="84">
      <c r="A15" s="79" t="s">
        <v>34</v>
      </c>
      <c r="B15" s="79" t="s">
        <v>35</v>
      </c>
      <c r="C15" s="80" t="s">
        <v>298</v>
      </c>
      <c r="D15" s="81" t="n">
        <f aca="false">D16+D19</f>
        <v>17792432</v>
      </c>
      <c r="E15" s="82" t="e">
        <f aca="false">E16+E19</f>
        <v>#VALUE!</v>
      </c>
      <c r="F15" s="81" t="e">
        <f aca="false">F16+F19</f>
        <v>#VALUE!</v>
      </c>
      <c r="G15" s="83" t="e">
        <f aca="false">D15+E15+F15</f>
        <v>#VALUE!</v>
      </c>
      <c r="H15" s="83"/>
      <c r="I15" s="83"/>
      <c r="J15" s="83"/>
    </row>
    <row collapsed="false" customFormat="true" customHeight="false" hidden="false" ht="15.25" outlineLevel="0" r="16" s="89">
      <c r="A16" s="79"/>
      <c r="B16" s="79"/>
      <c r="C16" s="85" t="s">
        <v>299</v>
      </c>
      <c r="D16" s="86" t="n">
        <v>10550725.1</v>
      </c>
      <c r="E16" s="87" t="e">
        <f aca="false">['file:///home/vorobjeva/documents/новые документы/2013/39-302/489/489    таблица 6_7_  к о вн     420.xlsx']'ТАБЛИЦА 6'!N11</f>
        <v>#VALUE!</v>
      </c>
      <c r="F16" s="88" t="e">
        <f aca="false">['file:///home/vorobjeva/documents/новые документы/2013/39-302/489/489    таблица 6_7_  к о вн     420.xlsx']'ТАБЛИЦА 6'!P11</f>
        <v>#VALUE!</v>
      </c>
      <c r="G16" s="83" t="e">
        <f aca="false">D16+E16+F16</f>
        <v>#VALUE!</v>
      </c>
      <c r="H16" s="83"/>
    </row>
    <row collapsed="false" customFormat="true" customHeight="false" hidden="false" ht="15.25" outlineLevel="0" r="17" s="89">
      <c r="A17" s="79"/>
      <c r="B17" s="79"/>
      <c r="C17" s="85" t="s">
        <v>300</v>
      </c>
      <c r="D17" s="90" t="n">
        <f aca="false">371785.5+79929.8</f>
        <v>451715.3</v>
      </c>
      <c r="E17" s="91" t="n">
        <v>0</v>
      </c>
      <c r="F17" s="90" t="n">
        <v>0</v>
      </c>
      <c r="G17" s="83" t="n">
        <f aca="false">D17+E17+F17</f>
        <v>451715.3</v>
      </c>
      <c r="H17" s="92"/>
    </row>
    <row collapsed="false" customFormat="true" customHeight="false" hidden="false" ht="15.25" outlineLevel="0" r="18" s="89">
      <c r="A18" s="79"/>
      <c r="B18" s="79"/>
      <c r="C18" s="85" t="s">
        <v>301</v>
      </c>
      <c r="D18" s="90" t="n">
        <v>0</v>
      </c>
      <c r="E18" s="91" t="n">
        <v>0</v>
      </c>
      <c r="F18" s="90" t="n">
        <v>0</v>
      </c>
      <c r="G18" s="83" t="n">
        <f aca="false">D18+E18+F18</f>
        <v>0</v>
      </c>
    </row>
    <row collapsed="false" customFormat="true" customHeight="false" hidden="false" ht="15.25" outlineLevel="0" r="19" s="89">
      <c r="A19" s="79"/>
      <c r="B19" s="79"/>
      <c r="C19" s="93" t="s">
        <v>302</v>
      </c>
      <c r="D19" s="88" t="n">
        <v>7241706.9</v>
      </c>
      <c r="E19" s="87" t="n">
        <v>5177305</v>
      </c>
      <c r="F19" s="88" t="n">
        <v>4785175</v>
      </c>
      <c r="G19" s="83" t="n">
        <f aca="false">D19+E19+F19</f>
        <v>17204186.9</v>
      </c>
    </row>
    <row collapsed="false" customFormat="true" customHeight="false" hidden="false" ht="15.25" outlineLevel="0" r="20" s="89">
      <c r="A20" s="79"/>
      <c r="B20" s="79"/>
      <c r="C20" s="85" t="s">
        <v>303</v>
      </c>
      <c r="D20" s="88" t="n">
        <v>0</v>
      </c>
      <c r="E20" s="87" t="n">
        <v>0</v>
      </c>
      <c r="F20" s="88" t="n">
        <v>0</v>
      </c>
      <c r="G20" s="83" t="n">
        <f aca="false">D20+E20+F20</f>
        <v>0</v>
      </c>
    </row>
    <row collapsed="false" customFormat="true" customHeight="false" hidden="false" ht="15.25" outlineLevel="0" r="21" s="89">
      <c r="A21" s="79"/>
      <c r="B21" s="79"/>
      <c r="C21" s="85" t="s">
        <v>304</v>
      </c>
      <c r="D21" s="88" t="n">
        <v>0</v>
      </c>
      <c r="E21" s="87" t="n">
        <v>0</v>
      </c>
      <c r="F21" s="88" t="n">
        <v>0</v>
      </c>
      <c r="G21" s="83" t="n">
        <f aca="false">D21+E21+F21</f>
        <v>0</v>
      </c>
    </row>
    <row collapsed="false" customFormat="true" customHeight="true" hidden="false" ht="15.75" outlineLevel="0" r="22" s="99">
      <c r="A22" s="94" t="s">
        <v>97</v>
      </c>
      <c r="B22" s="94" t="s">
        <v>39</v>
      </c>
      <c r="C22" s="95" t="s">
        <v>298</v>
      </c>
      <c r="D22" s="96" t="n">
        <v>13338933.5</v>
      </c>
      <c r="E22" s="97" t="n">
        <v>11912810</v>
      </c>
      <c r="F22" s="96" t="n">
        <v>12445127</v>
      </c>
      <c r="G22" s="98" t="n">
        <f aca="false">D22+E22+F22</f>
        <v>37696870.5</v>
      </c>
      <c r="H22" s="98"/>
      <c r="I22" s="98"/>
      <c r="J22" s="98"/>
    </row>
    <row collapsed="false" customFormat="true" customHeight="false" hidden="false" ht="15.25" outlineLevel="0" r="23" s="103">
      <c r="A23" s="94"/>
      <c r="B23" s="94"/>
      <c r="C23" s="100" t="s">
        <v>299</v>
      </c>
      <c r="D23" s="101" t="n">
        <v>6097226.6</v>
      </c>
      <c r="E23" s="102" t="n">
        <v>6735505</v>
      </c>
      <c r="F23" s="101" t="n">
        <v>7659952</v>
      </c>
      <c r="G23" s="98" t="n">
        <f aca="false">D23+E23+F23</f>
        <v>20492683.6</v>
      </c>
      <c r="H23" s="98"/>
    </row>
    <row collapsed="false" customFormat="true" customHeight="false" hidden="false" ht="15.25" outlineLevel="0" r="24" s="103">
      <c r="A24" s="94"/>
      <c r="B24" s="94"/>
      <c r="C24" s="100" t="s">
        <v>300</v>
      </c>
      <c r="D24" s="104" t="n">
        <v>0</v>
      </c>
      <c r="E24" s="105" t="n">
        <v>0</v>
      </c>
      <c r="F24" s="104" t="n">
        <v>0</v>
      </c>
      <c r="G24" s="98" t="n">
        <f aca="false">D24+E24+F24</f>
        <v>0</v>
      </c>
      <c r="H24" s="106"/>
    </row>
    <row collapsed="false" customFormat="true" customHeight="false" hidden="false" ht="15.25" outlineLevel="0" r="25" s="103">
      <c r="A25" s="94"/>
      <c r="B25" s="94"/>
      <c r="C25" s="100" t="s">
        <v>301</v>
      </c>
      <c r="D25" s="104" t="n">
        <v>0</v>
      </c>
      <c r="E25" s="105" t="n">
        <v>0</v>
      </c>
      <c r="F25" s="104" t="n">
        <v>0</v>
      </c>
      <c r="G25" s="98" t="n">
        <f aca="false">D25+E25+F25</f>
        <v>0</v>
      </c>
    </row>
    <row collapsed="false" customFormat="true" customHeight="false" hidden="false" ht="15.25" outlineLevel="0" r="26" s="103">
      <c r="A26" s="94"/>
      <c r="B26" s="94"/>
      <c r="C26" s="107" t="s">
        <v>302</v>
      </c>
      <c r="D26" s="101" t="n">
        <f aca="false">D19</f>
        <v>7241706.9</v>
      </c>
      <c r="E26" s="102" t="n">
        <f aca="false">E19</f>
        <v>5177305</v>
      </c>
      <c r="F26" s="101" t="n">
        <f aca="false">F19</f>
        <v>4785175</v>
      </c>
      <c r="G26" s="98" t="n">
        <f aca="false">D26+E26+F26</f>
        <v>17204186.9</v>
      </c>
    </row>
    <row collapsed="false" customFormat="true" customHeight="false" hidden="false" ht="15.25" outlineLevel="0" r="27" s="103">
      <c r="A27" s="94"/>
      <c r="B27" s="94"/>
      <c r="C27" s="100" t="s">
        <v>303</v>
      </c>
      <c r="D27" s="101" t="n">
        <v>0</v>
      </c>
      <c r="E27" s="102" t="n">
        <v>0</v>
      </c>
      <c r="F27" s="101" t="n">
        <v>0</v>
      </c>
      <c r="G27" s="98" t="n">
        <f aca="false">D27+E27+F27</f>
        <v>0</v>
      </c>
    </row>
    <row collapsed="false" customFormat="true" customHeight="false" hidden="false" ht="15.25" outlineLevel="0" r="28" s="103">
      <c r="A28" s="94"/>
      <c r="B28" s="94"/>
      <c r="C28" s="100" t="s">
        <v>304</v>
      </c>
      <c r="D28" s="101" t="n">
        <v>0</v>
      </c>
      <c r="E28" s="102" t="n">
        <v>0</v>
      </c>
      <c r="F28" s="101" t="n">
        <v>0</v>
      </c>
      <c r="G28" s="98" t="n">
        <f aca="false">D28+E28+F28</f>
        <v>0</v>
      </c>
    </row>
    <row collapsed="false" customFormat="true" customHeight="true" hidden="false" ht="15.75" outlineLevel="0" r="29" s="99">
      <c r="A29" s="94" t="s">
        <v>97</v>
      </c>
      <c r="B29" s="94" t="s">
        <v>54</v>
      </c>
      <c r="C29" s="95" t="s">
        <v>298</v>
      </c>
      <c r="D29" s="96" t="e">
        <f aca="false">D30+D33</f>
        <v>#VALUE!</v>
      </c>
      <c r="E29" s="97" t="n">
        <v>114143.5</v>
      </c>
      <c r="F29" s="96" t="n">
        <v>114197.6</v>
      </c>
      <c r="G29" s="98" t="e">
        <f aca="false">D29+E29+F29</f>
        <v>#VALUE!</v>
      </c>
      <c r="H29" s="98"/>
      <c r="I29" s="98"/>
      <c r="J29" s="98"/>
    </row>
    <row collapsed="false" customFormat="true" customHeight="false" hidden="false" ht="15.25" outlineLevel="0" r="30" s="103">
      <c r="A30" s="94"/>
      <c r="B30" s="94"/>
      <c r="C30" s="100" t="s">
        <v>299</v>
      </c>
      <c r="D30" s="101" t="e">
        <f aca="false">['file:///home/vorobjeva/documents/новые документы/2013/39-302/489/489    таблица 6_7_  к о вн     420.xlsx']'ТАБЛИЦА 6'!J20</f>
        <v>#VALUE!</v>
      </c>
      <c r="E30" s="102" t="n">
        <v>114143.5</v>
      </c>
      <c r="F30" s="101" t="n">
        <v>114197.6</v>
      </c>
      <c r="G30" s="98" t="e">
        <f aca="false">D30+E30+F30</f>
        <v>#VALUE!</v>
      </c>
      <c r="H30" s="98"/>
    </row>
    <row collapsed="false" customFormat="true" customHeight="false" hidden="false" ht="15.25" outlineLevel="0" r="31" s="103">
      <c r="A31" s="94"/>
      <c r="B31" s="94"/>
      <c r="C31" s="100" t="s">
        <v>300</v>
      </c>
      <c r="D31" s="104" t="n">
        <v>0</v>
      </c>
      <c r="E31" s="105" t="n">
        <v>0</v>
      </c>
      <c r="F31" s="104" t="n">
        <v>0</v>
      </c>
      <c r="G31" s="98" t="n">
        <f aca="false">D31+E31+F31</f>
        <v>0</v>
      </c>
      <c r="H31" s="106"/>
    </row>
    <row collapsed="false" customFormat="true" customHeight="false" hidden="false" ht="15.25" outlineLevel="0" r="32" s="103">
      <c r="A32" s="94"/>
      <c r="B32" s="94"/>
      <c r="C32" s="100" t="s">
        <v>301</v>
      </c>
      <c r="D32" s="104" t="e">
        <f aca="false">-C14</f>
        <v>#VALUE!</v>
      </c>
      <c r="E32" s="105" t="n">
        <v>0</v>
      </c>
      <c r="F32" s="104" t="n">
        <v>0</v>
      </c>
      <c r="G32" s="98" t="e">
        <f aca="false">D32+E32+F32</f>
        <v>#VALUE!</v>
      </c>
    </row>
    <row collapsed="false" customFormat="true" customHeight="false" hidden="false" ht="15.25" outlineLevel="0" r="33" s="103">
      <c r="A33" s="94"/>
      <c r="B33" s="94"/>
      <c r="C33" s="107" t="s">
        <v>302</v>
      </c>
      <c r="D33" s="101" t="n">
        <v>0</v>
      </c>
      <c r="E33" s="102" t="n">
        <v>0</v>
      </c>
      <c r="F33" s="101" t="n">
        <v>0</v>
      </c>
      <c r="G33" s="98" t="n">
        <f aca="false">D33+E33+F33</f>
        <v>0</v>
      </c>
    </row>
    <row collapsed="false" customFormat="true" customHeight="false" hidden="false" ht="15.25" outlineLevel="0" r="34" s="103">
      <c r="A34" s="94"/>
      <c r="B34" s="94"/>
      <c r="C34" s="100" t="s">
        <v>303</v>
      </c>
      <c r="D34" s="101" t="n">
        <v>0</v>
      </c>
      <c r="E34" s="102" t="n">
        <v>0</v>
      </c>
      <c r="F34" s="101" t="n">
        <v>0</v>
      </c>
      <c r="G34" s="98" t="n">
        <f aca="false">D34+E34+F34</f>
        <v>0</v>
      </c>
    </row>
    <row collapsed="false" customFormat="true" customHeight="false" hidden="false" ht="15.25" outlineLevel="0" r="35" s="103">
      <c r="A35" s="94"/>
      <c r="B35" s="94"/>
      <c r="C35" s="100" t="s">
        <v>304</v>
      </c>
      <c r="D35" s="101" t="n">
        <v>0</v>
      </c>
      <c r="E35" s="102" t="n">
        <v>0</v>
      </c>
      <c r="F35" s="101" t="n">
        <v>0</v>
      </c>
      <c r="G35" s="98" t="n">
        <f aca="false">D35+E35+F35</f>
        <v>0</v>
      </c>
    </row>
    <row collapsed="false" customFormat="true" customHeight="true" hidden="false" ht="15.75" outlineLevel="0" r="36" s="99">
      <c r="A36" s="94" t="s">
        <v>97</v>
      </c>
      <c r="B36" s="94" t="s">
        <v>61</v>
      </c>
      <c r="C36" s="95" t="s">
        <v>298</v>
      </c>
      <c r="D36" s="96" t="e">
        <f aca="false">D37+D40</f>
        <v>#VALUE!</v>
      </c>
      <c r="E36" s="97" t="n">
        <v>107325.4</v>
      </c>
      <c r="F36" s="96" t="n">
        <v>109257</v>
      </c>
      <c r="G36" s="98" t="e">
        <f aca="false">D36+E36+F36</f>
        <v>#VALUE!</v>
      </c>
      <c r="H36" s="98"/>
      <c r="I36" s="98"/>
      <c r="J36" s="98"/>
    </row>
    <row collapsed="false" customFormat="true" customHeight="false" hidden="false" ht="15.25" outlineLevel="0" r="37" s="103">
      <c r="A37" s="94"/>
      <c r="B37" s="94"/>
      <c r="C37" s="100" t="s">
        <v>299</v>
      </c>
      <c r="D37" s="101" t="e">
        <f aca="false">['file:///home/vorobjeva/documents/новые документы/2013/39-302/489/489    таблица 6_7_  к о вн     420.xlsx']'ТАБЛИЦА 6'!J22</f>
        <v>#VALUE!</v>
      </c>
      <c r="E37" s="102" t="n">
        <v>107325.4</v>
      </c>
      <c r="F37" s="101" t="n">
        <v>109257</v>
      </c>
      <c r="G37" s="98" t="e">
        <f aca="false">D37+E37+F37</f>
        <v>#VALUE!</v>
      </c>
      <c r="H37" s="98"/>
    </row>
    <row collapsed="false" customFormat="true" customHeight="false" hidden="false" ht="15.25" outlineLevel="0" r="38" s="103">
      <c r="A38" s="94"/>
      <c r="B38" s="94"/>
      <c r="C38" s="100" t="s">
        <v>300</v>
      </c>
      <c r="D38" s="104" t="n">
        <v>0</v>
      </c>
      <c r="E38" s="105" t="n">
        <v>0</v>
      </c>
      <c r="F38" s="104" t="n">
        <v>0</v>
      </c>
      <c r="G38" s="98" t="n">
        <f aca="false">D38+E38+F38</f>
        <v>0</v>
      </c>
      <c r="H38" s="106"/>
    </row>
    <row collapsed="false" customFormat="true" customHeight="false" hidden="false" ht="15.25" outlineLevel="0" r="39" s="103">
      <c r="A39" s="94"/>
      <c r="B39" s="94"/>
      <c r="C39" s="100" t="s">
        <v>301</v>
      </c>
      <c r="D39" s="104" t="s">
        <v>305</v>
      </c>
      <c r="E39" s="105" t="n">
        <v>0</v>
      </c>
      <c r="F39" s="104" t="n">
        <v>0</v>
      </c>
      <c r="G39" s="98" t="e">
        <f aca="false">D39+E39+F39</f>
        <v>#VALUE!</v>
      </c>
    </row>
    <row collapsed="false" customFormat="true" customHeight="false" hidden="false" ht="15.25" outlineLevel="0" r="40" s="103">
      <c r="A40" s="94"/>
      <c r="B40" s="94"/>
      <c r="C40" s="107" t="s">
        <v>302</v>
      </c>
      <c r="D40" s="101" t="n">
        <v>0</v>
      </c>
      <c r="E40" s="102" t="n">
        <v>0</v>
      </c>
      <c r="F40" s="101" t="n">
        <v>0</v>
      </c>
      <c r="G40" s="98" t="n">
        <f aca="false">D40+E40+F40</f>
        <v>0</v>
      </c>
    </row>
    <row collapsed="false" customFormat="true" customHeight="false" hidden="false" ht="15.25" outlineLevel="0" r="41" s="103">
      <c r="A41" s="94"/>
      <c r="B41" s="94"/>
      <c r="C41" s="100" t="s">
        <v>303</v>
      </c>
      <c r="D41" s="101" t="s">
        <v>305</v>
      </c>
      <c r="E41" s="102" t="n">
        <v>0</v>
      </c>
      <c r="F41" s="101" t="n">
        <v>0</v>
      </c>
      <c r="G41" s="98" t="e">
        <f aca="false">D41+E41+F41</f>
        <v>#VALUE!</v>
      </c>
    </row>
    <row collapsed="false" customFormat="true" customHeight="false" hidden="false" ht="15.25" outlineLevel="0" r="42" s="103">
      <c r="A42" s="94"/>
      <c r="B42" s="94"/>
      <c r="C42" s="100" t="s">
        <v>304</v>
      </c>
      <c r="D42" s="101" t="n">
        <v>0</v>
      </c>
      <c r="E42" s="102" t="n">
        <v>0</v>
      </c>
      <c r="F42" s="101" t="n">
        <v>0</v>
      </c>
      <c r="G42" s="98" t="n">
        <f aca="false">D42+E42+F42</f>
        <v>0</v>
      </c>
    </row>
    <row collapsed="false" customFormat="true" customHeight="true" hidden="false" ht="15.75" outlineLevel="0" r="43" s="99">
      <c r="A43" s="94" t="s">
        <v>97</v>
      </c>
      <c r="B43" s="94" t="s">
        <v>68</v>
      </c>
      <c r="C43" s="95" t="s">
        <v>298</v>
      </c>
      <c r="D43" s="96" t="e">
        <f aca="false">D44+D47</f>
        <v>#VALUE!</v>
      </c>
      <c r="E43" s="97" t="n">
        <v>775706.3</v>
      </c>
      <c r="F43" s="96" t="n">
        <v>785311.1</v>
      </c>
      <c r="G43" s="98" t="e">
        <f aca="false">D43+E43+F43</f>
        <v>#VALUE!</v>
      </c>
      <c r="H43" s="98"/>
      <c r="I43" s="98"/>
      <c r="J43" s="98"/>
    </row>
    <row collapsed="false" customFormat="true" customHeight="false" hidden="false" ht="15.25" outlineLevel="0" r="44" s="103">
      <c r="A44" s="94"/>
      <c r="B44" s="94"/>
      <c r="C44" s="100" t="s">
        <v>299</v>
      </c>
      <c r="D44" s="101" t="e">
        <f aca="false">['file:///home/vorobjeva/documents/новые документы/2013/39-302/489/489    таблица 6_7_  к о вн     420.xlsx']'ТАБЛИЦА 6'!J24</f>
        <v>#VALUE!</v>
      </c>
      <c r="E44" s="102" t="n">
        <v>775706.3</v>
      </c>
      <c r="F44" s="101" t="n">
        <v>785311.1</v>
      </c>
      <c r="G44" s="98" t="e">
        <f aca="false">D44+E44+F44</f>
        <v>#VALUE!</v>
      </c>
      <c r="H44" s="98"/>
    </row>
    <row collapsed="false" customFormat="true" customHeight="false" hidden="false" ht="15.25" outlineLevel="0" r="45" s="103">
      <c r="A45" s="94"/>
      <c r="B45" s="94"/>
      <c r="C45" s="100" t="s">
        <v>300</v>
      </c>
      <c r="D45" s="104" t="n">
        <v>0</v>
      </c>
      <c r="E45" s="105" t="n">
        <v>0</v>
      </c>
      <c r="F45" s="104" t="n">
        <v>0</v>
      </c>
      <c r="G45" s="98" t="n">
        <f aca="false">D45+E45+F45</f>
        <v>0</v>
      </c>
      <c r="H45" s="106"/>
    </row>
    <row collapsed="false" customFormat="true" customHeight="false" hidden="false" ht="15.25" outlineLevel="0" r="46" s="103">
      <c r="A46" s="94"/>
      <c r="B46" s="94"/>
      <c r="C46" s="100" t="s">
        <v>301</v>
      </c>
      <c r="D46" s="104" t="n">
        <v>0</v>
      </c>
      <c r="E46" s="105" t="n">
        <v>0</v>
      </c>
      <c r="F46" s="104" t="n">
        <v>0</v>
      </c>
      <c r="G46" s="98" t="n">
        <f aca="false">D46+E46+F46</f>
        <v>0</v>
      </c>
    </row>
    <row collapsed="false" customFormat="true" customHeight="false" hidden="false" ht="15.25" outlineLevel="0" r="47" s="103">
      <c r="A47" s="94"/>
      <c r="B47" s="94"/>
      <c r="C47" s="107" t="s">
        <v>302</v>
      </c>
      <c r="D47" s="101" t="n">
        <v>0</v>
      </c>
      <c r="E47" s="102" t="n">
        <v>0</v>
      </c>
      <c r="F47" s="101" t="n">
        <v>0</v>
      </c>
      <c r="G47" s="98" t="n">
        <f aca="false">D47+E47+F47</f>
        <v>0</v>
      </c>
    </row>
    <row collapsed="false" customFormat="true" customHeight="false" hidden="false" ht="15.25" outlineLevel="0" r="48" s="103">
      <c r="A48" s="94"/>
      <c r="B48" s="94"/>
      <c r="C48" s="100" t="s">
        <v>303</v>
      </c>
      <c r="D48" s="101" t="n">
        <v>0</v>
      </c>
      <c r="E48" s="102" t="n">
        <v>0</v>
      </c>
      <c r="F48" s="101" t="n">
        <v>0</v>
      </c>
      <c r="G48" s="98" t="n">
        <f aca="false">D48+E48+F48</f>
        <v>0</v>
      </c>
    </row>
    <row collapsed="false" customFormat="true" customHeight="false" hidden="false" ht="15.25" outlineLevel="0" r="49" s="103">
      <c r="A49" s="94"/>
      <c r="B49" s="94"/>
      <c r="C49" s="100" t="s">
        <v>304</v>
      </c>
      <c r="D49" s="101" t="n">
        <v>0</v>
      </c>
      <c r="E49" s="102" t="n">
        <v>0</v>
      </c>
      <c r="F49" s="101" t="n">
        <v>0</v>
      </c>
      <c r="G49" s="98" t="n">
        <f aca="false">D49+E49+F49</f>
        <v>0</v>
      </c>
    </row>
    <row collapsed="false" customFormat="true" customHeight="true" hidden="false" ht="15.75" outlineLevel="0" r="50" s="99">
      <c r="A50" s="94" t="s">
        <v>97</v>
      </c>
      <c r="B50" s="94" t="s">
        <v>74</v>
      </c>
      <c r="C50" s="95" t="s">
        <v>298</v>
      </c>
      <c r="D50" s="96" t="e">
        <f aca="false">D51+D54</f>
        <v>#VALUE!</v>
      </c>
      <c r="E50" s="97" t="n">
        <v>393724.3</v>
      </c>
      <c r="F50" s="96" t="n">
        <v>421457.5</v>
      </c>
      <c r="G50" s="98" t="e">
        <f aca="false">D50+E50+F50</f>
        <v>#VALUE!</v>
      </c>
      <c r="H50" s="98"/>
      <c r="I50" s="98"/>
      <c r="J50" s="98"/>
    </row>
    <row collapsed="false" customFormat="true" customHeight="false" hidden="false" ht="15.25" outlineLevel="0" r="51" s="103">
      <c r="A51" s="94"/>
      <c r="B51" s="94"/>
      <c r="C51" s="100" t="s">
        <v>299</v>
      </c>
      <c r="D51" s="101" t="e">
        <f aca="false">['file:///home/vorobjeva/documents/новые документы/2013/39-302/489/489    таблица 6_7_  к о вн     420.xlsx']'ТАБЛИЦА 6'!J25</f>
        <v>#VALUE!</v>
      </c>
      <c r="E51" s="102" t="n">
        <v>393724.3</v>
      </c>
      <c r="F51" s="101" t="n">
        <v>421457.5</v>
      </c>
      <c r="G51" s="98" t="e">
        <f aca="false">D51+E51+F51</f>
        <v>#VALUE!</v>
      </c>
      <c r="H51" s="98"/>
    </row>
    <row collapsed="false" customFormat="true" customHeight="false" hidden="false" ht="15.25" outlineLevel="0" r="52" s="103">
      <c r="A52" s="94"/>
      <c r="B52" s="94"/>
      <c r="C52" s="100" t="s">
        <v>300</v>
      </c>
      <c r="D52" s="104" t="n">
        <v>0</v>
      </c>
      <c r="E52" s="105" t="n">
        <v>0</v>
      </c>
      <c r="F52" s="104" t="n">
        <v>0</v>
      </c>
      <c r="G52" s="98" t="n">
        <f aca="false">D52+E52+F52</f>
        <v>0</v>
      </c>
      <c r="H52" s="106"/>
    </row>
    <row collapsed="false" customFormat="true" customHeight="false" hidden="false" ht="15.25" outlineLevel="0" r="53" s="103">
      <c r="A53" s="94"/>
      <c r="B53" s="94"/>
      <c r="C53" s="100" t="s">
        <v>301</v>
      </c>
      <c r="D53" s="104" t="n">
        <v>0</v>
      </c>
      <c r="E53" s="105" t="n">
        <v>0</v>
      </c>
      <c r="F53" s="104" t="n">
        <v>0</v>
      </c>
      <c r="G53" s="98" t="n">
        <f aca="false">D53+E53+F53</f>
        <v>0</v>
      </c>
    </row>
    <row collapsed="false" customFormat="true" customHeight="false" hidden="false" ht="15.25" outlineLevel="0" r="54" s="103">
      <c r="A54" s="94"/>
      <c r="B54" s="94"/>
      <c r="C54" s="107" t="s">
        <v>302</v>
      </c>
      <c r="D54" s="101" t="n">
        <v>0</v>
      </c>
      <c r="E54" s="102" t="n">
        <v>0</v>
      </c>
      <c r="F54" s="101" t="n">
        <v>0</v>
      </c>
      <c r="G54" s="98" t="n">
        <f aca="false">D54+E54+F54</f>
        <v>0</v>
      </c>
    </row>
    <row collapsed="false" customFormat="true" customHeight="false" hidden="false" ht="15.25" outlineLevel="0" r="55" s="103">
      <c r="A55" s="94"/>
      <c r="B55" s="94"/>
      <c r="C55" s="100" t="s">
        <v>303</v>
      </c>
      <c r="D55" s="101" t="n">
        <v>0</v>
      </c>
      <c r="E55" s="102" t="n">
        <v>0</v>
      </c>
      <c r="F55" s="101" t="n">
        <v>0</v>
      </c>
      <c r="G55" s="98" t="n">
        <f aca="false">D55+E55+F55</f>
        <v>0</v>
      </c>
    </row>
    <row collapsed="false" customFormat="true" customHeight="false" hidden="false" ht="15.25" outlineLevel="0" r="56" s="103">
      <c r="A56" s="94"/>
      <c r="B56" s="94"/>
      <c r="C56" s="100" t="s">
        <v>304</v>
      </c>
      <c r="D56" s="101" t="n">
        <v>0</v>
      </c>
      <c r="E56" s="102" t="n">
        <v>0</v>
      </c>
      <c r="F56" s="101" t="n">
        <v>0</v>
      </c>
      <c r="G56" s="98" t="n">
        <f aca="false">D56+E56+F56</f>
        <v>0</v>
      </c>
    </row>
    <row collapsed="false" customFormat="true" customHeight="true" hidden="false" ht="15.75" outlineLevel="0" r="57" s="99">
      <c r="A57" s="94" t="s">
        <v>97</v>
      </c>
      <c r="B57" s="94" t="s">
        <v>79</v>
      </c>
      <c r="C57" s="95" t="s">
        <v>298</v>
      </c>
      <c r="D57" s="96" t="e">
        <f aca="false">D58+D61</f>
        <v>#VALUE!</v>
      </c>
      <c r="E57" s="97" t="e">
        <f aca="false">E58+E61</f>
        <v>#VALUE!</v>
      </c>
      <c r="F57" s="96" t="e">
        <f aca="false">F58+F61</f>
        <v>#VALUE!</v>
      </c>
      <c r="G57" s="98" t="e">
        <f aca="false">D57+E57+F57</f>
        <v>#VALUE!</v>
      </c>
      <c r="H57" s="98"/>
      <c r="I57" s="98"/>
      <c r="J57" s="98"/>
    </row>
    <row collapsed="false" customFormat="true" customHeight="false" hidden="false" ht="15.25" outlineLevel="0" r="58" s="103">
      <c r="A58" s="94"/>
      <c r="B58" s="94"/>
      <c r="C58" s="100" t="s">
        <v>299</v>
      </c>
      <c r="D58" s="101" t="e">
        <f aca="false">['file:///home/vorobjeva/documents/новые документы/2013/39-302/489/489    таблица 6_7_  к о вн     420.xlsx']'ТАБЛИЦА 6'!J26</f>
        <v>#VALUE!</v>
      </c>
      <c r="E58" s="102" t="e">
        <f aca="false">['file:///home/vorobjeva/documents/новые документы/2013/39-302/489/489    таблица 6_7_  к о вн     420.xlsx']'ТАБЛИЦА 6'!N26</f>
        <v>#VALUE!</v>
      </c>
      <c r="F58" s="101" t="e">
        <f aca="false">['file:///home/vorobjeva/documents/новые документы/2013/39-302/489/489    таблица 6_7_  к о вн     420.xlsx']'ТАБЛИЦА 6'!P26</f>
        <v>#VALUE!</v>
      </c>
      <c r="G58" s="98" t="e">
        <f aca="false">D58+E58+F58</f>
        <v>#VALUE!</v>
      </c>
      <c r="H58" s="98"/>
    </row>
    <row collapsed="false" customFormat="true" customHeight="false" hidden="false" ht="15.25" outlineLevel="0" r="59" s="103">
      <c r="A59" s="94"/>
      <c r="B59" s="94"/>
      <c r="C59" s="100" t="s">
        <v>300</v>
      </c>
      <c r="D59" s="104" t="n">
        <v>0</v>
      </c>
      <c r="E59" s="105" t="n">
        <v>0</v>
      </c>
      <c r="F59" s="104" t="n">
        <v>0</v>
      </c>
      <c r="G59" s="98" t="n">
        <f aca="false">D59+E59+F59</f>
        <v>0</v>
      </c>
      <c r="H59" s="106"/>
    </row>
    <row collapsed="false" customFormat="true" customHeight="false" hidden="false" ht="15.25" outlineLevel="0" r="60" s="103">
      <c r="A60" s="94"/>
      <c r="B60" s="94"/>
      <c r="C60" s="100" t="s">
        <v>301</v>
      </c>
      <c r="D60" s="104" t="n">
        <v>0</v>
      </c>
      <c r="E60" s="105" t="n">
        <v>0</v>
      </c>
      <c r="F60" s="104" t="n">
        <v>0</v>
      </c>
      <c r="G60" s="98" t="n">
        <f aca="false">D60+E60+F60</f>
        <v>0</v>
      </c>
    </row>
    <row collapsed="false" customFormat="true" customHeight="false" hidden="false" ht="15.25" outlineLevel="0" r="61" s="103">
      <c r="A61" s="94"/>
      <c r="B61" s="94"/>
      <c r="C61" s="107" t="s">
        <v>302</v>
      </c>
      <c r="D61" s="101" t="n">
        <v>0</v>
      </c>
      <c r="E61" s="102" t="n">
        <v>0</v>
      </c>
      <c r="F61" s="101" t="n">
        <v>0</v>
      </c>
      <c r="G61" s="98" t="n">
        <f aca="false">D61+E61+F61</f>
        <v>0</v>
      </c>
    </row>
    <row collapsed="false" customFormat="true" customHeight="false" hidden="false" ht="15.25" outlineLevel="0" r="62" s="103">
      <c r="A62" s="94"/>
      <c r="B62" s="94"/>
      <c r="C62" s="100" t="s">
        <v>303</v>
      </c>
      <c r="D62" s="101" t="n">
        <v>0</v>
      </c>
      <c r="E62" s="102" t="n">
        <v>0</v>
      </c>
      <c r="F62" s="101" t="n">
        <v>0</v>
      </c>
      <c r="G62" s="98" t="n">
        <f aca="false">D62+E62+F62</f>
        <v>0</v>
      </c>
    </row>
    <row collapsed="false" customFormat="true" customHeight="false" hidden="false" ht="15.25" outlineLevel="0" r="63" s="103">
      <c r="A63" s="94"/>
      <c r="B63" s="94"/>
      <c r="C63" s="100" t="s">
        <v>304</v>
      </c>
      <c r="D63" s="101" t="n">
        <v>0</v>
      </c>
      <c r="E63" s="102" t="n">
        <v>0</v>
      </c>
      <c r="F63" s="101" t="n">
        <v>0</v>
      </c>
      <c r="G63" s="98" t="n">
        <f aca="false">D63+E63+F63</f>
        <v>0</v>
      </c>
    </row>
    <row collapsed="false" customFormat="true" customHeight="true" hidden="false" ht="15.75" outlineLevel="0" r="64" s="99">
      <c r="A64" s="94" t="s">
        <v>97</v>
      </c>
      <c r="B64" s="94" t="s">
        <v>87</v>
      </c>
      <c r="C64" s="95" t="s">
        <v>298</v>
      </c>
      <c r="D64" s="96" t="e">
        <f aca="false">D65+D68</f>
        <v>#VALUE!</v>
      </c>
      <c r="E64" s="97" t="n">
        <v>498536.2</v>
      </c>
      <c r="F64" s="96" t="n">
        <v>528657.8</v>
      </c>
      <c r="G64" s="98" t="e">
        <f aca="false">D64+E64+F64</f>
        <v>#VALUE!</v>
      </c>
      <c r="H64" s="98"/>
      <c r="I64" s="98"/>
      <c r="J64" s="98"/>
    </row>
    <row collapsed="false" customFormat="true" customHeight="false" hidden="false" ht="15.25" outlineLevel="0" r="65" s="103">
      <c r="A65" s="94"/>
      <c r="B65" s="94"/>
      <c r="C65" s="100" t="s">
        <v>299</v>
      </c>
      <c r="D65" s="101" t="e">
        <f aca="false">['file:///home/vorobjeva/documents/новые документы/2013/39-302/489/489    таблица 6_7_  к о вн     420.xlsx']'ТАБЛИЦА 6'!J28</f>
        <v>#VALUE!</v>
      </c>
      <c r="E65" s="102" t="n">
        <v>498536.2</v>
      </c>
      <c r="F65" s="101" t="n">
        <v>528657.8</v>
      </c>
      <c r="G65" s="98" t="e">
        <f aca="false">D65+E65+F65</f>
        <v>#VALUE!</v>
      </c>
      <c r="H65" s="98"/>
    </row>
    <row collapsed="false" customFormat="true" customHeight="false" hidden="false" ht="15.25" outlineLevel="0" r="66" s="103">
      <c r="A66" s="94"/>
      <c r="B66" s="94"/>
      <c r="C66" s="100" t="s">
        <v>300</v>
      </c>
      <c r="D66" s="104" t="n">
        <v>0</v>
      </c>
      <c r="E66" s="105" t="n">
        <v>0</v>
      </c>
      <c r="F66" s="104" t="n">
        <v>0</v>
      </c>
      <c r="G66" s="98" t="n">
        <f aca="false">D66+E66+F66</f>
        <v>0</v>
      </c>
      <c r="H66" s="106"/>
    </row>
    <row collapsed="false" customFormat="true" customHeight="false" hidden="false" ht="15.25" outlineLevel="0" r="67" s="103">
      <c r="A67" s="94"/>
      <c r="B67" s="94"/>
      <c r="C67" s="100" t="s">
        <v>301</v>
      </c>
      <c r="D67" s="104" t="n">
        <v>0</v>
      </c>
      <c r="E67" s="105" t="n">
        <v>0</v>
      </c>
      <c r="F67" s="104" t="n">
        <v>0</v>
      </c>
      <c r="G67" s="98" t="n">
        <f aca="false">D67+E67+F67</f>
        <v>0</v>
      </c>
    </row>
    <row collapsed="false" customFormat="true" customHeight="false" hidden="false" ht="15.25" outlineLevel="0" r="68" s="103">
      <c r="A68" s="94"/>
      <c r="B68" s="94"/>
      <c r="C68" s="107" t="s">
        <v>302</v>
      </c>
      <c r="D68" s="101" t="n">
        <v>0</v>
      </c>
      <c r="E68" s="102" t="n">
        <v>0</v>
      </c>
      <c r="F68" s="101" t="n">
        <v>0</v>
      </c>
      <c r="G68" s="98" t="n">
        <f aca="false">D68+E68+F68</f>
        <v>0</v>
      </c>
    </row>
    <row collapsed="false" customFormat="true" customHeight="false" hidden="false" ht="15.25" outlineLevel="0" r="69" s="103">
      <c r="A69" s="94"/>
      <c r="B69" s="94"/>
      <c r="C69" s="100" t="s">
        <v>303</v>
      </c>
      <c r="D69" s="101" t="n">
        <v>0</v>
      </c>
      <c r="E69" s="102" t="n">
        <v>0</v>
      </c>
      <c r="F69" s="101" t="n">
        <v>0</v>
      </c>
      <c r="G69" s="98" t="n">
        <f aca="false">D69+E69+F69</f>
        <v>0</v>
      </c>
    </row>
    <row collapsed="false" customFormat="true" customHeight="true" hidden="false" ht="29.65" outlineLevel="0" r="70" s="103">
      <c r="A70" s="94"/>
      <c r="B70" s="94"/>
      <c r="C70" s="100" t="s">
        <v>304</v>
      </c>
      <c r="D70" s="101" t="n">
        <v>0</v>
      </c>
      <c r="E70" s="102" t="n">
        <v>0</v>
      </c>
      <c r="F70" s="101" t="n">
        <v>0</v>
      </c>
      <c r="G70" s="98" t="n">
        <f aca="false">D70+E70+F70</f>
        <v>0</v>
      </c>
    </row>
    <row collapsed="false" customFormat="true" customHeight="true" hidden="false" ht="30.75" outlineLevel="0" r="71" s="99">
      <c r="A71" s="94" t="s">
        <v>97</v>
      </c>
      <c r="B71" s="94" t="s">
        <v>110</v>
      </c>
      <c r="C71" s="95" t="s">
        <v>298</v>
      </c>
      <c r="D71" s="96" t="n">
        <v>359564</v>
      </c>
      <c r="E71" s="97" t="n">
        <v>223664</v>
      </c>
      <c r="F71" s="96" t="n">
        <v>223664</v>
      </c>
      <c r="G71" s="98" t="n">
        <f aca="false">D71+E71+F71</f>
        <v>806892</v>
      </c>
      <c r="H71" s="98"/>
      <c r="I71" s="98"/>
      <c r="J71" s="98"/>
    </row>
    <row collapsed="false" customFormat="true" customHeight="true" hidden="false" ht="30.75" outlineLevel="0" r="72" s="103">
      <c r="A72" s="94"/>
      <c r="B72" s="94"/>
      <c r="C72" s="100" t="s">
        <v>299</v>
      </c>
      <c r="D72" s="101" t="n">
        <v>359564</v>
      </c>
      <c r="E72" s="102" t="n">
        <v>223664</v>
      </c>
      <c r="F72" s="101" t="n">
        <v>223664</v>
      </c>
      <c r="G72" s="98" t="n">
        <f aca="false">D72+E72+F72</f>
        <v>806892</v>
      </c>
      <c r="H72" s="98"/>
    </row>
    <row collapsed="false" customFormat="true" customHeight="true" hidden="false" ht="30.75" outlineLevel="0" r="73" s="103">
      <c r="A73" s="94"/>
      <c r="B73" s="94"/>
      <c r="C73" s="100" t="s">
        <v>300</v>
      </c>
      <c r="D73" s="104" t="n">
        <v>0</v>
      </c>
      <c r="E73" s="105" t="n">
        <v>0</v>
      </c>
      <c r="F73" s="104" t="n">
        <v>0</v>
      </c>
      <c r="G73" s="98" t="n">
        <f aca="false">D73+E73+F73</f>
        <v>0</v>
      </c>
      <c r="H73" s="106"/>
    </row>
    <row collapsed="false" customFormat="true" customHeight="true" hidden="false" ht="30.75" outlineLevel="0" r="74" s="103">
      <c r="A74" s="94"/>
      <c r="B74" s="94"/>
      <c r="C74" s="100" t="s">
        <v>301</v>
      </c>
      <c r="D74" s="104" t="n">
        <v>0</v>
      </c>
      <c r="E74" s="105" t="n">
        <v>0</v>
      </c>
      <c r="F74" s="104" t="n">
        <v>0</v>
      </c>
      <c r="G74" s="98" t="n">
        <f aca="false">D74+E74+F74</f>
        <v>0</v>
      </c>
    </row>
    <row collapsed="false" customFormat="true" customHeight="true" hidden="false" ht="30.75" outlineLevel="0" r="75" s="103">
      <c r="A75" s="94"/>
      <c r="B75" s="94"/>
      <c r="C75" s="107" t="s">
        <v>302</v>
      </c>
      <c r="D75" s="101" t="n">
        <v>0</v>
      </c>
      <c r="E75" s="102" t="n">
        <v>0</v>
      </c>
      <c r="F75" s="101" t="n">
        <v>0</v>
      </c>
      <c r="G75" s="98" t="n">
        <f aca="false">D75+E75+F75</f>
        <v>0</v>
      </c>
    </row>
    <row collapsed="false" customFormat="true" customHeight="true" hidden="false" ht="30.75" outlineLevel="0" r="76" s="103">
      <c r="A76" s="94"/>
      <c r="B76" s="94"/>
      <c r="C76" s="107" t="s">
        <v>303</v>
      </c>
      <c r="D76" s="101"/>
      <c r="E76" s="102"/>
      <c r="F76" s="101"/>
      <c r="G76" s="98"/>
    </row>
    <row collapsed="false" customFormat="true" customHeight="true" hidden="false" ht="35.05" outlineLevel="0" r="77" s="103">
      <c r="A77" s="94"/>
      <c r="B77" s="94"/>
      <c r="C77" s="100" t="s">
        <v>304</v>
      </c>
      <c r="D77" s="101" t="n">
        <v>0</v>
      </c>
      <c r="E77" s="102" t="n">
        <v>0</v>
      </c>
      <c r="F77" s="101" t="n">
        <v>0</v>
      </c>
      <c r="G77" s="98" t="n">
        <f aca="false">D77+E77+F77</f>
        <v>0</v>
      </c>
    </row>
    <row collapsed="false" customFormat="true" customHeight="true" hidden="true" ht="30.75" outlineLevel="0" r="78" s="103">
      <c r="A78" s="94"/>
      <c r="B78" s="94"/>
      <c r="C78" s="100" t="s">
        <v>304</v>
      </c>
      <c r="D78" s="101" t="n">
        <v>0</v>
      </c>
      <c r="E78" s="102" t="n">
        <v>0</v>
      </c>
      <c r="F78" s="101" t="n">
        <v>0</v>
      </c>
      <c r="G78" s="98" t="n">
        <f aca="false">D78+E78+F78</f>
        <v>0</v>
      </c>
    </row>
    <row collapsed="false" customFormat="true" customHeight="true" hidden="false" ht="24.75" outlineLevel="0" r="79" s="99">
      <c r="A79" s="94" t="s">
        <v>97</v>
      </c>
      <c r="B79" s="94" t="s">
        <v>112</v>
      </c>
      <c r="C79" s="95" t="s">
        <v>298</v>
      </c>
      <c r="D79" s="96" t="n">
        <v>432490.8</v>
      </c>
      <c r="E79" s="97" t="n">
        <f aca="false">E80+E83</f>
        <v>0</v>
      </c>
      <c r="F79" s="96" t="n">
        <f aca="false">F80+F83</f>
        <v>0</v>
      </c>
      <c r="G79" s="98" t="n">
        <f aca="false">D79+E79+F79</f>
        <v>432490.8</v>
      </c>
      <c r="H79" s="98"/>
      <c r="I79" s="98"/>
      <c r="J79" s="98"/>
    </row>
    <row collapsed="false" customFormat="true" customHeight="true" hidden="false" ht="24.75" outlineLevel="0" r="80" s="103">
      <c r="A80" s="94"/>
      <c r="B80" s="94"/>
      <c r="C80" s="100" t="s">
        <v>299</v>
      </c>
      <c r="D80" s="101" t="n">
        <v>432490.8</v>
      </c>
      <c r="E80" s="102" t="n">
        <v>0</v>
      </c>
      <c r="F80" s="101" t="n">
        <v>0</v>
      </c>
      <c r="G80" s="98" t="n">
        <f aca="false">D80+E80+F80</f>
        <v>432490.8</v>
      </c>
      <c r="H80" s="98"/>
    </row>
    <row collapsed="false" customFormat="true" customHeight="true" hidden="false" ht="24.75" outlineLevel="0" r="81" s="103">
      <c r="A81" s="94"/>
      <c r="B81" s="94"/>
      <c r="C81" s="100" t="s">
        <v>300</v>
      </c>
      <c r="D81" s="104" t="n">
        <v>432490.8</v>
      </c>
      <c r="E81" s="105" t="n">
        <v>0</v>
      </c>
      <c r="F81" s="104" t="n">
        <v>0</v>
      </c>
      <c r="G81" s="98" t="n">
        <f aca="false">D81+E81+F81</f>
        <v>432490.8</v>
      </c>
      <c r="H81" s="106"/>
    </row>
    <row collapsed="false" customFormat="true" customHeight="true" hidden="false" ht="24.75" outlineLevel="0" r="82" s="103">
      <c r="A82" s="94"/>
      <c r="B82" s="94"/>
      <c r="C82" s="100" t="s">
        <v>301</v>
      </c>
      <c r="D82" s="104" t="n">
        <v>0</v>
      </c>
      <c r="E82" s="105" t="n">
        <v>0</v>
      </c>
      <c r="F82" s="104" t="n">
        <v>0</v>
      </c>
      <c r="G82" s="98" t="n">
        <f aca="false">D82+E82+F82</f>
        <v>0</v>
      </c>
    </row>
    <row collapsed="false" customFormat="true" customHeight="true" hidden="false" ht="24.75" outlineLevel="0" r="83" s="103">
      <c r="A83" s="94"/>
      <c r="B83" s="94"/>
      <c r="C83" s="107" t="s">
        <v>302</v>
      </c>
      <c r="D83" s="101" t="n">
        <v>0</v>
      </c>
      <c r="E83" s="102" t="n">
        <v>0</v>
      </c>
      <c r="F83" s="101" t="n">
        <v>0</v>
      </c>
      <c r="G83" s="98" t="n">
        <f aca="false">D83+E83+F83</f>
        <v>0</v>
      </c>
    </row>
    <row collapsed="false" customFormat="true" customHeight="true" hidden="false" ht="24.75" outlineLevel="0" r="84" s="103">
      <c r="A84" s="94"/>
      <c r="B84" s="94"/>
      <c r="C84" s="100" t="s">
        <v>303</v>
      </c>
      <c r="D84" s="101" t="n">
        <v>0</v>
      </c>
      <c r="E84" s="102" t="n">
        <v>0</v>
      </c>
      <c r="F84" s="101" t="n">
        <v>0</v>
      </c>
      <c r="G84" s="98" t="n">
        <f aca="false">D84+E84+F84</f>
        <v>0</v>
      </c>
    </row>
    <row collapsed="false" customFormat="true" customHeight="true" hidden="false" ht="24.75" outlineLevel="0" r="85" s="103">
      <c r="A85" s="94"/>
      <c r="B85" s="94"/>
      <c r="C85" s="100" t="s">
        <v>304</v>
      </c>
      <c r="D85" s="101" t="n">
        <v>0</v>
      </c>
      <c r="E85" s="102" t="n">
        <v>0</v>
      </c>
      <c r="F85" s="101" t="n">
        <v>0</v>
      </c>
      <c r="G85" s="98" t="n">
        <f aca="false">D85+E85+F85</f>
        <v>0</v>
      </c>
    </row>
    <row collapsed="false" customFormat="true" customHeight="true" hidden="false" ht="15.75" outlineLevel="0" r="86" s="99">
      <c r="A86" s="94" t="s">
        <v>97</v>
      </c>
      <c r="B86" s="94" t="s">
        <v>116</v>
      </c>
      <c r="C86" s="95" t="s">
        <v>298</v>
      </c>
      <c r="D86" s="96" t="n">
        <v>82187.3</v>
      </c>
      <c r="E86" s="97" t="n">
        <v>33623.3</v>
      </c>
      <c r="F86" s="96" t="n">
        <v>33623.3</v>
      </c>
      <c r="G86" s="98" t="n">
        <f aca="false">D86+E86+F86</f>
        <v>149433.9</v>
      </c>
      <c r="H86" s="98"/>
      <c r="I86" s="98"/>
      <c r="J86" s="98"/>
    </row>
    <row collapsed="false" customFormat="true" customHeight="false" hidden="false" ht="15.25" outlineLevel="0" r="87" s="103">
      <c r="A87" s="94"/>
      <c r="B87" s="94"/>
      <c r="C87" s="100" t="s">
        <v>299</v>
      </c>
      <c r="D87" s="101" t="n">
        <v>82187.3</v>
      </c>
      <c r="E87" s="102" t="n">
        <v>33623.3</v>
      </c>
      <c r="F87" s="101" t="n">
        <v>33623.3</v>
      </c>
      <c r="G87" s="98" t="n">
        <f aca="false">D87+E87+F87</f>
        <v>149433.9</v>
      </c>
      <c r="H87" s="98"/>
    </row>
    <row collapsed="false" customFormat="true" customHeight="false" hidden="false" ht="15.25" outlineLevel="0" r="88" s="103">
      <c r="A88" s="94"/>
      <c r="B88" s="94"/>
      <c r="C88" s="100" t="s">
        <v>300</v>
      </c>
      <c r="D88" s="104" t="n">
        <v>0</v>
      </c>
      <c r="E88" s="105" t="n">
        <v>0</v>
      </c>
      <c r="F88" s="104" t="n">
        <v>0</v>
      </c>
      <c r="G88" s="98" t="n">
        <f aca="false">D88+E88+F88</f>
        <v>0</v>
      </c>
      <c r="H88" s="106"/>
    </row>
    <row collapsed="false" customFormat="true" customHeight="false" hidden="false" ht="15.25" outlineLevel="0" r="89" s="103">
      <c r="A89" s="94"/>
      <c r="B89" s="94"/>
      <c r="C89" s="100" t="s">
        <v>301</v>
      </c>
      <c r="D89" s="104" t="n">
        <v>0</v>
      </c>
      <c r="E89" s="105" t="n">
        <v>0</v>
      </c>
      <c r="F89" s="104" t="n">
        <v>0</v>
      </c>
      <c r="G89" s="98" t="n">
        <f aca="false">D89+E89+F89</f>
        <v>0</v>
      </c>
    </row>
    <row collapsed="false" customFormat="true" customHeight="false" hidden="false" ht="15.25" outlineLevel="0" r="90" s="103">
      <c r="A90" s="94"/>
      <c r="B90" s="94"/>
      <c r="C90" s="107" t="s">
        <v>302</v>
      </c>
      <c r="D90" s="101" t="n">
        <v>0</v>
      </c>
      <c r="E90" s="102" t="n">
        <v>0</v>
      </c>
      <c r="F90" s="101" t="n">
        <v>0</v>
      </c>
      <c r="G90" s="98" t="n">
        <f aca="false">D90+E90+F90</f>
        <v>0</v>
      </c>
    </row>
    <row collapsed="false" customFormat="true" customHeight="false" hidden="false" ht="15.25" outlineLevel="0" r="91" s="103">
      <c r="A91" s="94"/>
      <c r="B91" s="94"/>
      <c r="C91" s="100" t="s">
        <v>303</v>
      </c>
      <c r="D91" s="101" t="n">
        <v>0</v>
      </c>
      <c r="E91" s="102" t="n">
        <v>0</v>
      </c>
      <c r="F91" s="101" t="n">
        <v>0</v>
      </c>
      <c r="G91" s="98" t="n">
        <f aca="false">D91+E91+F91</f>
        <v>0</v>
      </c>
    </row>
    <row collapsed="false" customFormat="true" customHeight="false" hidden="false" ht="15.25" outlineLevel="0" r="92" s="103">
      <c r="A92" s="94"/>
      <c r="B92" s="94"/>
      <c r="C92" s="100" t="s">
        <v>304</v>
      </c>
      <c r="D92" s="101" t="n">
        <v>0</v>
      </c>
      <c r="E92" s="102" t="n">
        <v>0</v>
      </c>
      <c r="F92" s="101" t="n">
        <v>0</v>
      </c>
      <c r="G92" s="98" t="n">
        <f aca="false">D92+E92+F92</f>
        <v>0</v>
      </c>
    </row>
    <row collapsed="false" customFormat="true" customHeight="true" hidden="false" ht="15.75" outlineLevel="0" r="93" s="99">
      <c r="A93" s="94" t="s">
        <v>97</v>
      </c>
      <c r="B93" s="94" t="s">
        <v>119</v>
      </c>
      <c r="C93" s="95" t="s">
        <v>298</v>
      </c>
      <c r="D93" s="96" t="n">
        <v>19224.5</v>
      </c>
      <c r="E93" s="97" t="n">
        <f aca="false">E94+E97</f>
        <v>0</v>
      </c>
      <c r="F93" s="96" t="n">
        <f aca="false">F94+F97</f>
        <v>0</v>
      </c>
      <c r="G93" s="98" t="n">
        <f aca="false">D93+E93+F93</f>
        <v>19224.5</v>
      </c>
      <c r="H93" s="98"/>
      <c r="I93" s="98"/>
      <c r="J93" s="98"/>
    </row>
    <row collapsed="false" customFormat="true" customHeight="false" hidden="false" ht="15.25" outlineLevel="0" r="94" s="103">
      <c r="A94" s="94"/>
      <c r="B94" s="94"/>
      <c r="C94" s="100" t="s">
        <v>299</v>
      </c>
      <c r="D94" s="101" t="n">
        <v>19224.5</v>
      </c>
      <c r="E94" s="102" t="n">
        <v>0</v>
      </c>
      <c r="F94" s="101" t="n">
        <v>0</v>
      </c>
      <c r="G94" s="98" t="n">
        <f aca="false">D94+E94+F94</f>
        <v>19224.5</v>
      </c>
      <c r="H94" s="98"/>
    </row>
    <row collapsed="false" customFormat="true" customHeight="false" hidden="false" ht="15.25" outlineLevel="0" r="95" s="103">
      <c r="A95" s="94"/>
      <c r="B95" s="94"/>
      <c r="C95" s="100" t="s">
        <v>300</v>
      </c>
      <c r="D95" s="104" t="n">
        <v>19224.5</v>
      </c>
      <c r="E95" s="105" t="n">
        <v>0</v>
      </c>
      <c r="F95" s="104" t="n">
        <v>0</v>
      </c>
      <c r="G95" s="98" t="n">
        <f aca="false">D95+E95+F95</f>
        <v>19224.5</v>
      </c>
      <c r="H95" s="106"/>
    </row>
    <row collapsed="false" customFormat="true" customHeight="false" hidden="false" ht="15.25" outlineLevel="0" r="96" s="103">
      <c r="A96" s="94"/>
      <c r="B96" s="94"/>
      <c r="C96" s="100" t="s">
        <v>301</v>
      </c>
      <c r="D96" s="104" t="n">
        <v>0</v>
      </c>
      <c r="E96" s="105" t="n">
        <v>0</v>
      </c>
      <c r="F96" s="104" t="n">
        <v>0</v>
      </c>
      <c r="G96" s="98" t="n">
        <f aca="false">D96+E96+F96</f>
        <v>0</v>
      </c>
    </row>
    <row collapsed="false" customFormat="true" customHeight="false" hidden="false" ht="15.25" outlineLevel="0" r="97" s="103">
      <c r="A97" s="94"/>
      <c r="B97" s="94"/>
      <c r="C97" s="107" t="s">
        <v>302</v>
      </c>
      <c r="D97" s="101" t="n">
        <v>0</v>
      </c>
      <c r="E97" s="102" t="n">
        <v>0</v>
      </c>
      <c r="F97" s="101" t="n">
        <v>0</v>
      </c>
      <c r="G97" s="98" t="n">
        <f aca="false">D97+E97+F97</f>
        <v>0</v>
      </c>
    </row>
    <row collapsed="false" customFormat="true" customHeight="false" hidden="false" ht="15.25" outlineLevel="0" r="98" s="103">
      <c r="A98" s="94"/>
      <c r="B98" s="94"/>
      <c r="C98" s="100" t="s">
        <v>303</v>
      </c>
      <c r="D98" s="101" t="n">
        <v>0</v>
      </c>
      <c r="E98" s="102" t="n">
        <v>0</v>
      </c>
      <c r="F98" s="101" t="n">
        <v>0</v>
      </c>
      <c r="G98" s="98" t="n">
        <f aca="false">D98+E98+F98</f>
        <v>0</v>
      </c>
    </row>
    <row collapsed="false" customFormat="true" customHeight="false" hidden="false" ht="15.25" outlineLevel="0" r="99" s="103">
      <c r="A99" s="94"/>
      <c r="B99" s="94"/>
      <c r="C99" s="100" t="s">
        <v>304</v>
      </c>
      <c r="D99" s="101" t="n">
        <v>0</v>
      </c>
      <c r="E99" s="102" t="n">
        <v>0</v>
      </c>
      <c r="F99" s="101" t="n">
        <v>0</v>
      </c>
      <c r="G99" s="98" t="n">
        <f aca="false">D99+E99+F99</f>
        <v>0</v>
      </c>
    </row>
    <row collapsed="false" customFormat="true" customHeight="true" hidden="false" ht="15.75" outlineLevel="0" r="100" s="89">
      <c r="A100" s="79" t="s">
        <v>123</v>
      </c>
      <c r="B100" s="79" t="s">
        <v>124</v>
      </c>
      <c r="C100" s="80" t="s">
        <v>298</v>
      </c>
      <c r="D100" s="81" t="e">
        <f aca="false">D101</f>
        <v>#VALUE!</v>
      </c>
      <c r="E100" s="82" t="n">
        <v>1423657.1</v>
      </c>
      <c r="F100" s="81" t="n">
        <v>1451542.3</v>
      </c>
      <c r="G100" s="83" t="e">
        <f aca="false">D100+E100+F100</f>
        <v>#VALUE!</v>
      </c>
    </row>
    <row collapsed="false" customFormat="true" customHeight="false" hidden="false" ht="15.25" outlineLevel="0" r="101" s="89">
      <c r="A101" s="79"/>
      <c r="B101" s="79"/>
      <c r="C101" s="85" t="s">
        <v>299</v>
      </c>
      <c r="D101" s="88" t="e">
        <f aca="false">['file:///home/vorobjeva/documents/новые документы/2013/39-302/489/489    таблица 6_7_  к о вн     420.xlsx']'ТАБЛИЦА 6'!J42</f>
        <v>#VALUE!</v>
      </c>
      <c r="E101" s="87" t="n">
        <v>1423657.1</v>
      </c>
      <c r="F101" s="88" t="n">
        <v>1451542.3</v>
      </c>
      <c r="G101" s="83" t="e">
        <f aca="false">D101+E101+F101</f>
        <v>#VALUE!</v>
      </c>
    </row>
    <row collapsed="false" customFormat="true" customHeight="false" hidden="false" ht="15.25" outlineLevel="0" r="102" s="89">
      <c r="A102" s="79"/>
      <c r="B102" s="79"/>
      <c r="C102" s="85" t="s">
        <v>300</v>
      </c>
      <c r="D102" s="90" t="n">
        <f aca="false">41812.3+6836.4+61294.3+343325.2</f>
        <v>453268.2</v>
      </c>
      <c r="E102" s="87" t="n">
        <v>0</v>
      </c>
      <c r="F102" s="88" t="n">
        <v>0</v>
      </c>
      <c r="G102" s="83" t="n">
        <f aca="false">D102+E102+F102</f>
        <v>453268.2</v>
      </c>
    </row>
    <row collapsed="false" customFormat="true" customHeight="false" hidden="false" ht="15.25" outlineLevel="0" r="103" s="89">
      <c r="A103" s="79"/>
      <c r="B103" s="79"/>
      <c r="C103" s="85" t="s">
        <v>301</v>
      </c>
      <c r="D103" s="88" t="n">
        <v>0</v>
      </c>
      <c r="E103" s="87" t="n">
        <v>0</v>
      </c>
      <c r="F103" s="88" t="n">
        <v>0</v>
      </c>
      <c r="G103" s="83" t="n">
        <f aca="false">D103+E103+F103</f>
        <v>0</v>
      </c>
    </row>
    <row collapsed="false" customFormat="true" customHeight="false" hidden="false" ht="15.25" outlineLevel="0" r="104" s="89">
      <c r="A104" s="79"/>
      <c r="B104" s="79"/>
      <c r="C104" s="93" t="s">
        <v>302</v>
      </c>
      <c r="D104" s="88" t="n">
        <v>0</v>
      </c>
      <c r="E104" s="87" t="n">
        <v>0</v>
      </c>
      <c r="F104" s="88" t="n">
        <v>0</v>
      </c>
      <c r="G104" s="83" t="n">
        <f aca="false">D104+E104+F104</f>
        <v>0</v>
      </c>
    </row>
    <row collapsed="false" customFormat="true" customHeight="false" hidden="false" ht="15.25" outlineLevel="0" r="105" s="89">
      <c r="A105" s="79"/>
      <c r="B105" s="79"/>
      <c r="C105" s="85" t="s">
        <v>303</v>
      </c>
      <c r="D105" s="88" t="n">
        <v>0</v>
      </c>
      <c r="E105" s="87" t="n">
        <v>0</v>
      </c>
      <c r="F105" s="88" t="n">
        <v>0</v>
      </c>
      <c r="G105" s="83" t="n">
        <f aca="false">D105+E105+F105</f>
        <v>0</v>
      </c>
    </row>
    <row collapsed="false" customFormat="true" customHeight="false" hidden="false" ht="15.25" outlineLevel="0" r="106" s="89">
      <c r="A106" s="79"/>
      <c r="B106" s="79"/>
      <c r="C106" s="85" t="s">
        <v>304</v>
      </c>
      <c r="D106" s="88" t="n">
        <v>0</v>
      </c>
      <c r="E106" s="87" t="n">
        <v>0</v>
      </c>
      <c r="F106" s="88" t="n">
        <v>0</v>
      </c>
      <c r="G106" s="83" t="n">
        <f aca="false">D106+E106+F106</f>
        <v>0</v>
      </c>
    </row>
    <row collapsed="false" customFormat="true" customHeight="true" hidden="false" ht="15.75" outlineLevel="0" r="107" s="99">
      <c r="A107" s="94" t="s">
        <v>97</v>
      </c>
      <c r="B107" s="94" t="s">
        <v>129</v>
      </c>
      <c r="C107" s="95" t="s">
        <v>298</v>
      </c>
      <c r="D107" s="96" t="e">
        <f aca="false">D108+D111</f>
        <v>#VALUE!</v>
      </c>
      <c r="E107" s="97" t="n">
        <v>249597</v>
      </c>
      <c r="F107" s="96" t="n">
        <v>257974</v>
      </c>
      <c r="G107" s="98" t="e">
        <f aca="false">D107+E107+F107</f>
        <v>#VALUE!</v>
      </c>
      <c r="H107" s="98"/>
      <c r="I107" s="98"/>
      <c r="J107" s="98"/>
    </row>
    <row collapsed="false" customFormat="true" customHeight="false" hidden="false" ht="15.25" outlineLevel="0" r="108" s="103">
      <c r="A108" s="94"/>
      <c r="B108" s="94"/>
      <c r="C108" s="100" t="s">
        <v>299</v>
      </c>
      <c r="D108" s="101" t="e">
        <f aca="false">['file:///home/vorobjeva/documents/новые документы/2013/39-302/489/489    таблица 6_7_  к о вн     420.xlsx']'ТАБЛИЦА 6'!J48</f>
        <v>#VALUE!</v>
      </c>
      <c r="E108" s="102" t="n">
        <v>249597</v>
      </c>
      <c r="F108" s="101" t="n">
        <v>257974</v>
      </c>
      <c r="G108" s="98" t="e">
        <f aca="false">D108+E108+F108</f>
        <v>#VALUE!</v>
      </c>
      <c r="H108" s="98"/>
    </row>
    <row collapsed="false" customFormat="true" customHeight="false" hidden="false" ht="15.25" outlineLevel="0" r="109" s="103">
      <c r="A109" s="94"/>
      <c r="B109" s="94"/>
      <c r="C109" s="100" t="s">
        <v>300</v>
      </c>
      <c r="D109" s="104" t="n">
        <v>61294.3</v>
      </c>
      <c r="E109" s="105" t="n">
        <v>0</v>
      </c>
      <c r="F109" s="104" t="n">
        <v>0</v>
      </c>
      <c r="G109" s="98" t="n">
        <f aca="false">D109+E109+F109</f>
        <v>61294.3</v>
      </c>
      <c r="H109" s="106"/>
    </row>
    <row collapsed="false" customFormat="true" customHeight="false" hidden="false" ht="15.25" outlineLevel="0" r="110" s="103">
      <c r="A110" s="94"/>
      <c r="B110" s="94"/>
      <c r="C110" s="100" t="s">
        <v>301</v>
      </c>
      <c r="D110" s="104" t="n">
        <v>0</v>
      </c>
      <c r="E110" s="105" t="n">
        <v>0</v>
      </c>
      <c r="F110" s="104" t="n">
        <v>0</v>
      </c>
      <c r="G110" s="98" t="n">
        <f aca="false">D110+E110+F110</f>
        <v>0</v>
      </c>
    </row>
    <row collapsed="false" customFormat="true" customHeight="false" hidden="false" ht="15.25" outlineLevel="0" r="111" s="103">
      <c r="A111" s="94"/>
      <c r="B111" s="94"/>
      <c r="C111" s="107" t="s">
        <v>302</v>
      </c>
      <c r="D111" s="101" t="n">
        <v>0</v>
      </c>
      <c r="E111" s="102" t="n">
        <v>0</v>
      </c>
      <c r="F111" s="101" t="n">
        <v>0</v>
      </c>
      <c r="G111" s="98" t="n">
        <f aca="false">D111+E111+F111</f>
        <v>0</v>
      </c>
    </row>
    <row collapsed="false" customFormat="true" customHeight="false" hidden="false" ht="15.25" outlineLevel="0" r="112" s="103">
      <c r="A112" s="94"/>
      <c r="B112" s="94"/>
      <c r="C112" s="100" t="s">
        <v>303</v>
      </c>
      <c r="D112" s="101" t="n">
        <v>0</v>
      </c>
      <c r="E112" s="102" t="n">
        <v>0</v>
      </c>
      <c r="F112" s="101" t="n">
        <v>0</v>
      </c>
      <c r="G112" s="98" t="n">
        <f aca="false">D112+E112+F112</f>
        <v>0</v>
      </c>
    </row>
    <row collapsed="false" customFormat="true" customHeight="false" hidden="false" ht="15.25" outlineLevel="0" r="113" s="103">
      <c r="A113" s="94"/>
      <c r="B113" s="94"/>
      <c r="C113" s="100" t="s">
        <v>304</v>
      </c>
      <c r="D113" s="101" t="n">
        <v>0</v>
      </c>
      <c r="E113" s="102" t="n">
        <v>0</v>
      </c>
      <c r="F113" s="101" t="n">
        <v>0</v>
      </c>
      <c r="G113" s="98" t="n">
        <f aca="false">D113+E113+F113</f>
        <v>0</v>
      </c>
    </row>
    <row collapsed="false" customFormat="true" customHeight="true" hidden="false" ht="15.75" outlineLevel="0" r="114" s="99">
      <c r="A114" s="94" t="s">
        <v>97</v>
      </c>
      <c r="B114" s="94" t="s">
        <v>136</v>
      </c>
      <c r="C114" s="95" t="s">
        <v>298</v>
      </c>
      <c r="D114" s="96" t="e">
        <f aca="false">D115+D118</f>
        <v>#VALUE!</v>
      </c>
      <c r="E114" s="97" t="n">
        <v>977745.5</v>
      </c>
      <c r="F114" s="96" t="n">
        <v>990826.6</v>
      </c>
      <c r="G114" s="98" t="e">
        <f aca="false">D114+E114+F114</f>
        <v>#VALUE!</v>
      </c>
      <c r="H114" s="98"/>
      <c r="I114" s="98"/>
      <c r="J114" s="98"/>
    </row>
    <row collapsed="false" customFormat="true" customHeight="false" hidden="false" ht="15.25" outlineLevel="0" r="115" s="103">
      <c r="A115" s="94"/>
      <c r="B115" s="94"/>
      <c r="C115" s="100" t="s">
        <v>299</v>
      </c>
      <c r="D115" s="101" t="e">
        <f aca="false">['file:///home/vorobjeva/documents/новые документы/2013/39-302/489/489    таблица 6_7_  к о вн     420.xlsx']'ТАБЛИЦА 6'!J51</f>
        <v>#VALUE!</v>
      </c>
      <c r="E115" s="102" t="n">
        <v>977745.5</v>
      </c>
      <c r="F115" s="101" t="n">
        <v>990826.6</v>
      </c>
      <c r="G115" s="98" t="e">
        <f aca="false">D115+E115+F115</f>
        <v>#VALUE!</v>
      </c>
      <c r="H115" s="98"/>
    </row>
    <row collapsed="false" customFormat="true" customHeight="false" hidden="false" ht="15.25" outlineLevel="0" r="116" s="103">
      <c r="A116" s="94"/>
      <c r="B116" s="94"/>
      <c r="C116" s="100" t="s">
        <v>300</v>
      </c>
      <c r="D116" s="104" t="n">
        <f aca="false">491.1+6836.4+41812.3+2266.2+340567.9</f>
        <v>391973.9</v>
      </c>
      <c r="E116" s="105" t="n">
        <v>0</v>
      </c>
      <c r="F116" s="104" t="n">
        <v>0</v>
      </c>
      <c r="G116" s="98" t="n">
        <f aca="false">D116+E116+F116</f>
        <v>391973.9</v>
      </c>
      <c r="H116" s="106"/>
    </row>
    <row collapsed="false" customFormat="true" customHeight="false" hidden="false" ht="15.25" outlineLevel="0" r="117" s="103">
      <c r="A117" s="94"/>
      <c r="B117" s="94"/>
      <c r="C117" s="100" t="s">
        <v>301</v>
      </c>
      <c r="D117" s="104" t="n">
        <v>0</v>
      </c>
      <c r="E117" s="105" t="n">
        <v>0</v>
      </c>
      <c r="F117" s="104" t="n">
        <v>0</v>
      </c>
      <c r="G117" s="98" t="n">
        <f aca="false">D117+E117+F117</f>
        <v>0</v>
      </c>
    </row>
    <row collapsed="false" customFormat="true" customHeight="false" hidden="false" ht="15.25" outlineLevel="0" r="118" s="103">
      <c r="A118" s="94"/>
      <c r="B118" s="94"/>
      <c r="C118" s="107" t="s">
        <v>302</v>
      </c>
      <c r="D118" s="101" t="n">
        <v>0</v>
      </c>
      <c r="E118" s="102" t="n">
        <v>0</v>
      </c>
      <c r="F118" s="101" t="n">
        <v>0</v>
      </c>
      <c r="G118" s="98" t="n">
        <f aca="false">D118+E118+F118</f>
        <v>0</v>
      </c>
    </row>
    <row collapsed="false" customFormat="true" customHeight="false" hidden="false" ht="15.25" outlineLevel="0" r="119" s="103">
      <c r="A119" s="94"/>
      <c r="B119" s="94"/>
      <c r="C119" s="100" t="s">
        <v>303</v>
      </c>
      <c r="D119" s="101" t="n">
        <v>0</v>
      </c>
      <c r="E119" s="102" t="n">
        <v>0</v>
      </c>
      <c r="F119" s="101" t="n">
        <v>0</v>
      </c>
      <c r="G119" s="98" t="n">
        <f aca="false">D119+E119+F119</f>
        <v>0</v>
      </c>
    </row>
    <row collapsed="false" customFormat="true" customHeight="false" hidden="false" ht="15.25" outlineLevel="0" r="120" s="103">
      <c r="A120" s="94"/>
      <c r="B120" s="94"/>
      <c r="C120" s="100" t="s">
        <v>304</v>
      </c>
      <c r="D120" s="101" t="n">
        <v>0</v>
      </c>
      <c r="E120" s="102" t="n">
        <v>0</v>
      </c>
      <c r="F120" s="101" t="n">
        <v>0</v>
      </c>
      <c r="G120" s="98" t="n">
        <f aca="false">D120+E120+F120</f>
        <v>0</v>
      </c>
    </row>
    <row collapsed="false" customFormat="true" customHeight="true" hidden="false" ht="15.75" outlineLevel="0" r="121" s="99">
      <c r="A121" s="94" t="s">
        <v>97</v>
      </c>
      <c r="B121" s="94" t="s">
        <v>145</v>
      </c>
      <c r="C121" s="95" t="s">
        <v>298</v>
      </c>
      <c r="D121" s="96" t="e">
        <f aca="false">D122+D125</f>
        <v>#VALUE!</v>
      </c>
      <c r="E121" s="97" t="n">
        <v>29058.6</v>
      </c>
      <c r="F121" s="96" t="n">
        <v>29698.5</v>
      </c>
      <c r="G121" s="98" t="e">
        <f aca="false">D121+E121+F121</f>
        <v>#VALUE!</v>
      </c>
      <c r="H121" s="98"/>
      <c r="I121" s="98"/>
      <c r="J121" s="98"/>
    </row>
    <row collapsed="false" customFormat="true" customHeight="false" hidden="false" ht="15.25" outlineLevel="0" r="122" s="103">
      <c r="A122" s="94"/>
      <c r="B122" s="94"/>
      <c r="C122" s="100" t="s">
        <v>299</v>
      </c>
      <c r="D122" s="101" t="e">
        <f aca="false">['file:///home/vorobjeva/documents/новые документы/2013/39-302/489/489    таблица 6_7_  к о вн     420.xlsx']'ТАБЛИЦА 6'!J54</f>
        <v>#VALUE!</v>
      </c>
      <c r="E122" s="102" t="n">
        <v>29058.6</v>
      </c>
      <c r="F122" s="101" t="n">
        <v>29698.5</v>
      </c>
      <c r="G122" s="98" t="e">
        <f aca="false">D122+E122+F122</f>
        <v>#VALUE!</v>
      </c>
      <c r="H122" s="98"/>
    </row>
    <row collapsed="false" customFormat="true" customHeight="false" hidden="false" ht="15.25" outlineLevel="0" r="123" s="103">
      <c r="A123" s="94"/>
      <c r="B123" s="94"/>
      <c r="C123" s="100" t="s">
        <v>300</v>
      </c>
      <c r="D123" s="104" t="n">
        <v>0</v>
      </c>
      <c r="E123" s="105" t="n">
        <v>0</v>
      </c>
      <c r="F123" s="104" t="n">
        <v>0</v>
      </c>
      <c r="G123" s="98" t="n">
        <f aca="false">D123+E123+F123</f>
        <v>0</v>
      </c>
      <c r="H123" s="106"/>
    </row>
    <row collapsed="false" customFormat="true" customHeight="false" hidden="false" ht="15.25" outlineLevel="0" r="124" s="103">
      <c r="A124" s="94"/>
      <c r="B124" s="94"/>
      <c r="C124" s="100" t="s">
        <v>301</v>
      </c>
      <c r="D124" s="104" t="n">
        <v>0</v>
      </c>
      <c r="E124" s="105" t="n">
        <v>0</v>
      </c>
      <c r="F124" s="104" t="n">
        <v>0</v>
      </c>
      <c r="G124" s="98" t="n">
        <f aca="false">D124+E124+F124</f>
        <v>0</v>
      </c>
    </row>
    <row collapsed="false" customFormat="true" customHeight="false" hidden="false" ht="15.25" outlineLevel="0" r="125" s="103">
      <c r="A125" s="94"/>
      <c r="B125" s="94"/>
      <c r="C125" s="107" t="s">
        <v>302</v>
      </c>
      <c r="D125" s="101" t="n">
        <v>0</v>
      </c>
      <c r="E125" s="102" t="n">
        <v>0</v>
      </c>
      <c r="F125" s="101" t="n">
        <v>0</v>
      </c>
      <c r="G125" s="98" t="n">
        <f aca="false">D125+E125+F125</f>
        <v>0</v>
      </c>
    </row>
    <row collapsed="false" customFormat="true" customHeight="false" hidden="false" ht="15.25" outlineLevel="0" r="126" s="103">
      <c r="A126" s="94"/>
      <c r="B126" s="94"/>
      <c r="C126" s="100" t="s">
        <v>303</v>
      </c>
      <c r="D126" s="101" t="n">
        <v>0</v>
      </c>
      <c r="E126" s="102" t="n">
        <v>0</v>
      </c>
      <c r="F126" s="101" t="n">
        <v>0</v>
      </c>
      <c r="G126" s="98" t="n">
        <f aca="false">D126+E126+F126</f>
        <v>0</v>
      </c>
    </row>
    <row collapsed="false" customFormat="true" customHeight="false" hidden="false" ht="15.25" outlineLevel="0" r="127" s="103">
      <c r="A127" s="94"/>
      <c r="B127" s="94"/>
      <c r="C127" s="100" t="s">
        <v>304</v>
      </c>
      <c r="D127" s="101" t="n">
        <v>0</v>
      </c>
      <c r="E127" s="102" t="n">
        <v>0</v>
      </c>
      <c r="F127" s="101" t="n">
        <v>0</v>
      </c>
      <c r="G127" s="98" t="n">
        <f aca="false">D127+E127+F127</f>
        <v>0</v>
      </c>
    </row>
    <row collapsed="false" customFormat="true" customHeight="true" hidden="false" ht="15.75" outlineLevel="0" r="128" s="99">
      <c r="A128" s="94" t="s">
        <v>97</v>
      </c>
      <c r="B128" s="94" t="s">
        <v>152</v>
      </c>
      <c r="C128" s="95" t="s">
        <v>298</v>
      </c>
      <c r="D128" s="96" t="e">
        <f aca="false">D129+D132</f>
        <v>#VALUE!</v>
      </c>
      <c r="E128" s="97" t="n">
        <v>131859.1</v>
      </c>
      <c r="F128" s="96" t="n">
        <v>137379.8</v>
      </c>
      <c r="G128" s="98" t="e">
        <f aca="false">D128+E128+F128</f>
        <v>#VALUE!</v>
      </c>
      <c r="H128" s="98"/>
      <c r="I128" s="98"/>
      <c r="J128" s="98"/>
    </row>
    <row collapsed="false" customFormat="true" customHeight="false" hidden="false" ht="15.25" outlineLevel="0" r="129" s="103">
      <c r="A129" s="94"/>
      <c r="B129" s="94"/>
      <c r="C129" s="100" t="s">
        <v>299</v>
      </c>
      <c r="D129" s="101" t="e">
        <f aca="false">['file:///home/vorobjeva/documents/новые документы/2013/39-302/489/489    таблица 6_7_  к о вн     420.xlsx']'ТАБЛИЦА 6'!J57</f>
        <v>#VALUE!</v>
      </c>
      <c r="E129" s="102" t="n">
        <v>131859.1</v>
      </c>
      <c r="F129" s="101" t="n">
        <v>137379.8</v>
      </c>
      <c r="G129" s="98" t="e">
        <f aca="false">D129+E129+F129</f>
        <v>#VALUE!</v>
      </c>
      <c r="H129" s="98"/>
    </row>
    <row collapsed="false" customFormat="true" customHeight="false" hidden="false" ht="15.25" outlineLevel="0" r="130" s="103">
      <c r="A130" s="94"/>
      <c r="B130" s="94"/>
      <c r="C130" s="100" t="s">
        <v>300</v>
      </c>
      <c r="D130" s="104" t="n">
        <v>0</v>
      </c>
      <c r="E130" s="105" t="n">
        <v>0</v>
      </c>
      <c r="F130" s="104" t="n">
        <v>0</v>
      </c>
      <c r="G130" s="98" t="n">
        <f aca="false">D130+E130+F130</f>
        <v>0</v>
      </c>
      <c r="H130" s="106"/>
    </row>
    <row collapsed="false" customFormat="true" customHeight="false" hidden="false" ht="15.25" outlineLevel="0" r="131" s="103">
      <c r="A131" s="94"/>
      <c r="B131" s="94"/>
      <c r="C131" s="100" t="s">
        <v>301</v>
      </c>
      <c r="D131" s="104" t="n">
        <v>0</v>
      </c>
      <c r="E131" s="105" t="n">
        <v>0</v>
      </c>
      <c r="F131" s="104" t="n">
        <v>0</v>
      </c>
      <c r="G131" s="98" t="n">
        <f aca="false">D131+E131+F131</f>
        <v>0</v>
      </c>
    </row>
    <row collapsed="false" customFormat="true" customHeight="false" hidden="false" ht="15.25" outlineLevel="0" r="132" s="103">
      <c r="A132" s="94"/>
      <c r="B132" s="94"/>
      <c r="C132" s="107" t="s">
        <v>302</v>
      </c>
      <c r="D132" s="101" t="n">
        <v>0</v>
      </c>
      <c r="E132" s="102" t="n">
        <v>0</v>
      </c>
      <c r="F132" s="101" t="n">
        <v>0</v>
      </c>
      <c r="G132" s="98" t="n">
        <f aca="false">D132+E132+F132</f>
        <v>0</v>
      </c>
    </row>
    <row collapsed="false" customFormat="true" customHeight="false" hidden="false" ht="15.25" outlineLevel="0" r="133" s="103">
      <c r="A133" s="94"/>
      <c r="B133" s="94"/>
      <c r="C133" s="100" t="s">
        <v>303</v>
      </c>
      <c r="D133" s="101" t="n">
        <v>0</v>
      </c>
      <c r="E133" s="102" t="n">
        <v>0</v>
      </c>
      <c r="F133" s="101" t="n">
        <v>0</v>
      </c>
      <c r="G133" s="98" t="n">
        <f aca="false">D133+E133+F133</f>
        <v>0</v>
      </c>
    </row>
    <row collapsed="false" customFormat="true" customHeight="false" hidden="false" ht="15.25" outlineLevel="0" r="134" s="103">
      <c r="A134" s="94"/>
      <c r="B134" s="94"/>
      <c r="C134" s="100" t="s">
        <v>304</v>
      </c>
      <c r="D134" s="101" t="n">
        <v>0</v>
      </c>
      <c r="E134" s="102" t="n">
        <v>0</v>
      </c>
      <c r="F134" s="101" t="n">
        <v>0</v>
      </c>
      <c r="G134" s="98" t="n">
        <f aca="false">D134+E134+F134</f>
        <v>0</v>
      </c>
    </row>
    <row collapsed="false" customFormat="true" customHeight="true" hidden="false" ht="15.75" outlineLevel="0" r="135" s="99">
      <c r="A135" s="94" t="s">
        <v>97</v>
      </c>
      <c r="B135" s="94" t="s">
        <v>154</v>
      </c>
      <c r="C135" s="95" t="s">
        <v>298</v>
      </c>
      <c r="D135" s="96" t="e">
        <f aca="false">D136+D139</f>
        <v>#VALUE!</v>
      </c>
      <c r="E135" s="97" t="n">
        <v>28460.8</v>
      </c>
      <c r="F135" s="96" t="n">
        <v>28727.3</v>
      </c>
      <c r="G135" s="98" t="e">
        <f aca="false">D135+E135+F135</f>
        <v>#VALUE!</v>
      </c>
      <c r="H135" s="98"/>
      <c r="I135" s="98"/>
      <c r="J135" s="98"/>
    </row>
    <row collapsed="false" customFormat="true" customHeight="false" hidden="false" ht="15.25" outlineLevel="0" r="136" s="103">
      <c r="A136" s="94"/>
      <c r="B136" s="94"/>
      <c r="C136" s="100" t="s">
        <v>299</v>
      </c>
      <c r="D136" s="101" t="e">
        <f aca="false">['file:///home/vorobjeva/documents/новые документы/2013/39-302/489/489    таблица 6_7_  к о вн     420.xlsx']'ТАБЛИЦА 6'!J58</f>
        <v>#VALUE!</v>
      </c>
      <c r="E136" s="102" t="n">
        <v>28460.8</v>
      </c>
      <c r="F136" s="101" t="n">
        <v>28727.3</v>
      </c>
      <c r="G136" s="98" t="e">
        <f aca="false">D136+E136+F136</f>
        <v>#VALUE!</v>
      </c>
      <c r="H136" s="98"/>
    </row>
    <row collapsed="false" customFormat="true" customHeight="false" hidden="false" ht="15.25" outlineLevel="0" r="137" s="103">
      <c r="A137" s="94"/>
      <c r="B137" s="94"/>
      <c r="C137" s="100" t="s">
        <v>300</v>
      </c>
      <c r="D137" s="104" t="n">
        <v>0</v>
      </c>
      <c r="E137" s="105" t="n">
        <v>0</v>
      </c>
      <c r="F137" s="104" t="n">
        <v>0</v>
      </c>
      <c r="G137" s="98" t="n">
        <f aca="false">D137+E137+F137</f>
        <v>0</v>
      </c>
      <c r="H137" s="106"/>
    </row>
    <row collapsed="false" customFormat="true" customHeight="false" hidden="false" ht="15.25" outlineLevel="0" r="138" s="103">
      <c r="A138" s="94"/>
      <c r="B138" s="94"/>
      <c r="C138" s="100" t="s">
        <v>301</v>
      </c>
      <c r="D138" s="104" t="n">
        <v>0</v>
      </c>
      <c r="E138" s="105" t="n">
        <v>0</v>
      </c>
      <c r="F138" s="104" t="n">
        <v>0</v>
      </c>
      <c r="G138" s="98" t="n">
        <f aca="false">D138+E138+F138</f>
        <v>0</v>
      </c>
    </row>
    <row collapsed="false" customFormat="true" customHeight="false" hidden="false" ht="15.25" outlineLevel="0" r="139" s="103">
      <c r="A139" s="94"/>
      <c r="B139" s="94"/>
      <c r="C139" s="107" t="s">
        <v>302</v>
      </c>
      <c r="D139" s="101" t="n">
        <v>0</v>
      </c>
      <c r="E139" s="102" t="n">
        <v>0</v>
      </c>
      <c r="F139" s="101" t="n">
        <v>0</v>
      </c>
      <c r="G139" s="98" t="n">
        <f aca="false">D139+E139+F139</f>
        <v>0</v>
      </c>
    </row>
    <row collapsed="false" customFormat="true" customHeight="false" hidden="false" ht="15.25" outlineLevel="0" r="140" s="103">
      <c r="A140" s="94"/>
      <c r="B140" s="94"/>
      <c r="C140" s="100" t="s">
        <v>303</v>
      </c>
      <c r="D140" s="101" t="n">
        <v>0</v>
      </c>
      <c r="E140" s="102" t="n">
        <v>0</v>
      </c>
      <c r="F140" s="101" t="n">
        <v>0</v>
      </c>
      <c r="G140" s="98" t="n">
        <f aca="false">D140+E140+F140</f>
        <v>0</v>
      </c>
    </row>
    <row collapsed="false" customFormat="true" customHeight="false" hidden="false" ht="15.25" outlineLevel="0" r="141" s="103">
      <c r="A141" s="94"/>
      <c r="B141" s="94"/>
      <c r="C141" s="100" t="s">
        <v>304</v>
      </c>
      <c r="D141" s="101" t="n">
        <v>0</v>
      </c>
      <c r="E141" s="102" t="n">
        <v>0</v>
      </c>
      <c r="F141" s="101" t="n">
        <v>0</v>
      </c>
      <c r="G141" s="98" t="n">
        <f aca="false">D141+E141+F141</f>
        <v>0</v>
      </c>
    </row>
    <row collapsed="false" customFormat="true" customHeight="true" hidden="false" ht="15.75" outlineLevel="0" r="142" s="99">
      <c r="A142" s="94" t="s">
        <v>97</v>
      </c>
      <c r="B142" s="94" t="s">
        <v>159</v>
      </c>
      <c r="C142" s="95" t="s">
        <v>298</v>
      </c>
      <c r="D142" s="96" t="n">
        <v>2900</v>
      </c>
      <c r="E142" s="97" t="n">
        <v>2900</v>
      </c>
      <c r="F142" s="96" t="n">
        <v>2900</v>
      </c>
      <c r="G142" s="98" t="n">
        <f aca="false">D142+E142+F142</f>
        <v>8700</v>
      </c>
      <c r="H142" s="98"/>
      <c r="I142" s="98"/>
      <c r="J142" s="98"/>
    </row>
    <row collapsed="false" customFormat="true" customHeight="false" hidden="false" ht="15.25" outlineLevel="0" r="143" s="103">
      <c r="A143" s="94"/>
      <c r="B143" s="94"/>
      <c r="C143" s="100" t="s">
        <v>299</v>
      </c>
      <c r="D143" s="101" t="n">
        <v>2900</v>
      </c>
      <c r="E143" s="102" t="n">
        <v>2900</v>
      </c>
      <c r="F143" s="101" t="n">
        <v>2900</v>
      </c>
      <c r="G143" s="98" t="n">
        <f aca="false">D143+E143+F143</f>
        <v>8700</v>
      </c>
      <c r="H143" s="98"/>
    </row>
    <row collapsed="false" customFormat="true" customHeight="false" hidden="false" ht="15.25" outlineLevel="0" r="144" s="103">
      <c r="A144" s="94"/>
      <c r="B144" s="94"/>
      <c r="C144" s="100" t="s">
        <v>300</v>
      </c>
      <c r="D144" s="104" t="n">
        <v>0</v>
      </c>
      <c r="E144" s="105" t="n">
        <v>0</v>
      </c>
      <c r="F144" s="104" t="n">
        <v>0</v>
      </c>
      <c r="G144" s="98" t="n">
        <f aca="false">D144+E144+F144</f>
        <v>0</v>
      </c>
      <c r="H144" s="106"/>
    </row>
    <row collapsed="false" customFormat="true" customHeight="false" hidden="false" ht="15.25" outlineLevel="0" r="145" s="103">
      <c r="A145" s="94"/>
      <c r="B145" s="94"/>
      <c r="C145" s="100" t="s">
        <v>301</v>
      </c>
      <c r="D145" s="104" t="n">
        <v>0</v>
      </c>
      <c r="E145" s="105" t="n">
        <v>0</v>
      </c>
      <c r="F145" s="104" t="n">
        <v>0</v>
      </c>
      <c r="G145" s="98" t="n">
        <f aca="false">D145+E145+F145</f>
        <v>0</v>
      </c>
    </row>
    <row collapsed="false" customFormat="true" customHeight="false" hidden="false" ht="15.25" outlineLevel="0" r="146" s="103">
      <c r="A146" s="94"/>
      <c r="B146" s="94"/>
      <c r="C146" s="107" t="s">
        <v>302</v>
      </c>
      <c r="D146" s="101" t="n">
        <v>0</v>
      </c>
      <c r="E146" s="102" t="n">
        <v>0</v>
      </c>
      <c r="F146" s="101" t="n">
        <v>0</v>
      </c>
      <c r="G146" s="98" t="n">
        <f aca="false">D146+E146+F146</f>
        <v>0</v>
      </c>
    </row>
    <row collapsed="false" customFormat="true" customHeight="false" hidden="false" ht="15.25" outlineLevel="0" r="147" s="103">
      <c r="A147" s="94"/>
      <c r="B147" s="94"/>
      <c r="C147" s="100" t="s">
        <v>303</v>
      </c>
      <c r="D147" s="101" t="n">
        <v>0</v>
      </c>
      <c r="E147" s="102" t="n">
        <v>0</v>
      </c>
      <c r="F147" s="101" t="n">
        <v>0</v>
      </c>
      <c r="G147" s="98" t="n">
        <f aca="false">D147+E147+F147</f>
        <v>0</v>
      </c>
    </row>
    <row collapsed="false" customFormat="true" customHeight="false" hidden="false" ht="15.25" outlineLevel="0" r="148" s="103">
      <c r="A148" s="94"/>
      <c r="B148" s="94"/>
      <c r="C148" s="100" t="s">
        <v>304</v>
      </c>
      <c r="D148" s="101" t="n">
        <v>0</v>
      </c>
      <c r="E148" s="102" t="n">
        <v>0</v>
      </c>
      <c r="F148" s="101" t="n">
        <v>0</v>
      </c>
      <c r="G148" s="98" t="n">
        <f aca="false">D148+E148+F148</f>
        <v>0</v>
      </c>
    </row>
    <row collapsed="false" customFormat="true" customHeight="true" hidden="false" ht="15.75" outlineLevel="0" r="149" s="99">
      <c r="A149" s="94" t="s">
        <v>97</v>
      </c>
      <c r="B149" s="94" t="s">
        <v>165</v>
      </c>
      <c r="C149" s="95" t="s">
        <v>298</v>
      </c>
      <c r="D149" s="96" t="n">
        <v>4036.1</v>
      </c>
      <c r="E149" s="97" t="n">
        <v>4036.1</v>
      </c>
      <c r="F149" s="96" t="n">
        <v>4036.1</v>
      </c>
      <c r="G149" s="98" t="n">
        <f aca="false">D149+E149+F149</f>
        <v>12108.3</v>
      </c>
      <c r="H149" s="98"/>
      <c r="I149" s="98"/>
      <c r="J149" s="98"/>
    </row>
    <row collapsed="false" customFormat="true" customHeight="false" hidden="false" ht="15.25" outlineLevel="0" r="150" s="103">
      <c r="A150" s="94"/>
      <c r="B150" s="94"/>
      <c r="C150" s="100" t="s">
        <v>299</v>
      </c>
      <c r="D150" s="101" t="n">
        <v>4036.1</v>
      </c>
      <c r="E150" s="102" t="n">
        <v>4036.1</v>
      </c>
      <c r="F150" s="101" t="n">
        <v>4036.1</v>
      </c>
      <c r="G150" s="98" t="n">
        <f aca="false">D150+E150+F150</f>
        <v>12108.3</v>
      </c>
      <c r="H150" s="98"/>
    </row>
    <row collapsed="false" customFormat="true" customHeight="false" hidden="false" ht="15.25" outlineLevel="0" r="151" s="103">
      <c r="A151" s="94"/>
      <c r="B151" s="94"/>
      <c r="C151" s="100" t="s">
        <v>300</v>
      </c>
      <c r="D151" s="104" t="n">
        <v>0</v>
      </c>
      <c r="E151" s="105" t="n">
        <v>0</v>
      </c>
      <c r="F151" s="104" t="n">
        <v>0</v>
      </c>
      <c r="G151" s="98" t="n">
        <f aca="false">D151+E151+F151</f>
        <v>0</v>
      </c>
      <c r="H151" s="106"/>
    </row>
    <row collapsed="false" customFormat="true" customHeight="false" hidden="false" ht="15.25" outlineLevel="0" r="152" s="103">
      <c r="A152" s="94"/>
      <c r="B152" s="94"/>
      <c r="C152" s="100" t="s">
        <v>301</v>
      </c>
      <c r="D152" s="104" t="n">
        <v>0</v>
      </c>
      <c r="E152" s="105" t="n">
        <v>0</v>
      </c>
      <c r="F152" s="104" t="n">
        <v>0</v>
      </c>
      <c r="G152" s="98" t="n">
        <f aca="false">D152+E152+F152</f>
        <v>0</v>
      </c>
    </row>
    <row collapsed="false" customFormat="true" customHeight="false" hidden="false" ht="15.25" outlineLevel="0" r="153" s="103">
      <c r="A153" s="94"/>
      <c r="B153" s="94"/>
      <c r="C153" s="107" t="s">
        <v>302</v>
      </c>
      <c r="D153" s="101" t="n">
        <v>0</v>
      </c>
      <c r="E153" s="102" t="n">
        <v>0</v>
      </c>
      <c r="F153" s="101" t="n">
        <v>0</v>
      </c>
      <c r="G153" s="98" t="n">
        <f aca="false">D153+E153+F153</f>
        <v>0</v>
      </c>
    </row>
    <row collapsed="false" customFormat="true" customHeight="false" hidden="false" ht="15.25" outlineLevel="0" r="154" s="103">
      <c r="A154" s="94"/>
      <c r="B154" s="94"/>
      <c r="C154" s="100" t="s">
        <v>303</v>
      </c>
      <c r="D154" s="101" t="n">
        <v>0</v>
      </c>
      <c r="E154" s="102" t="n">
        <v>0</v>
      </c>
      <c r="F154" s="101" t="n">
        <v>0</v>
      </c>
      <c r="G154" s="98" t="n">
        <f aca="false">D154+E154+F154</f>
        <v>0</v>
      </c>
    </row>
    <row collapsed="false" customFormat="true" customHeight="false" hidden="false" ht="15.25" outlineLevel="0" r="155" s="103">
      <c r="A155" s="94"/>
      <c r="B155" s="94"/>
      <c r="C155" s="100" t="s">
        <v>304</v>
      </c>
      <c r="D155" s="101" t="n">
        <v>0</v>
      </c>
      <c r="E155" s="102" t="n">
        <v>0</v>
      </c>
      <c r="F155" s="101" t="n">
        <v>0</v>
      </c>
      <c r="G155" s="98" t="n">
        <f aca="false">D155+E155+F155</f>
        <v>0</v>
      </c>
    </row>
    <row collapsed="false" customFormat="true" customHeight="true" hidden="false" ht="15.75" outlineLevel="0" r="156" s="89">
      <c r="A156" s="79" t="s">
        <v>169</v>
      </c>
      <c r="B156" s="79" t="s">
        <v>170</v>
      </c>
      <c r="C156" s="80" t="s">
        <v>298</v>
      </c>
      <c r="D156" s="81" t="e">
        <f aca="false">D157</f>
        <v>#VALUE!</v>
      </c>
      <c r="E156" s="82" t="n">
        <v>459940.8</v>
      </c>
      <c r="F156" s="81" t="n">
        <v>461828.2</v>
      </c>
      <c r="G156" s="83" t="e">
        <f aca="false">D156+E156+F156</f>
        <v>#VALUE!</v>
      </c>
    </row>
    <row collapsed="false" customFormat="true" customHeight="false" hidden="false" ht="15.25" outlineLevel="0" r="157" s="89">
      <c r="A157" s="79"/>
      <c r="B157" s="79"/>
      <c r="C157" s="85" t="s">
        <v>299</v>
      </c>
      <c r="D157" s="88" t="e">
        <f aca="false">['file:///home/vorobjeva/documents/новые документы/2013/39-302/489/489    таблица 6_7_  к о вн     420.xlsx']'ТАБЛИЦА 6'!J65</f>
        <v>#VALUE!</v>
      </c>
      <c r="E157" s="87" t="n">
        <v>459940.8</v>
      </c>
      <c r="F157" s="88" t="n">
        <v>461828.2</v>
      </c>
      <c r="G157" s="83" t="e">
        <f aca="false">D157+E157+F157</f>
        <v>#VALUE!</v>
      </c>
    </row>
    <row collapsed="false" customFormat="true" customHeight="false" hidden="false" ht="15.25" outlineLevel="0" r="158" s="89">
      <c r="A158" s="79"/>
      <c r="B158" s="79"/>
      <c r="C158" s="85" t="s">
        <v>300</v>
      </c>
      <c r="D158" s="90" t="n">
        <f aca="false">4219.3+4007.9+38.3</f>
        <v>8265.5</v>
      </c>
      <c r="E158" s="87" t="n">
        <v>0</v>
      </c>
      <c r="F158" s="88" t="n">
        <v>0</v>
      </c>
      <c r="G158" s="83" t="n">
        <f aca="false">D158+E158+F158</f>
        <v>8265.5</v>
      </c>
    </row>
    <row collapsed="false" customFormat="true" customHeight="false" hidden="false" ht="15.25" outlineLevel="0" r="159" s="89">
      <c r="A159" s="79"/>
      <c r="B159" s="79"/>
      <c r="C159" s="85" t="s">
        <v>301</v>
      </c>
      <c r="D159" s="88" t="n">
        <v>0</v>
      </c>
      <c r="E159" s="87" t="n">
        <v>0</v>
      </c>
      <c r="F159" s="88" t="n">
        <v>0</v>
      </c>
      <c r="G159" s="83" t="n">
        <f aca="false">D159+E159+F159</f>
        <v>0</v>
      </c>
    </row>
    <row collapsed="false" customFormat="true" customHeight="false" hidden="false" ht="15.25" outlineLevel="0" r="160" s="89">
      <c r="A160" s="79"/>
      <c r="B160" s="79"/>
      <c r="C160" s="93" t="s">
        <v>302</v>
      </c>
      <c r="D160" s="88" t="n">
        <v>0</v>
      </c>
      <c r="E160" s="87" t="n">
        <v>0</v>
      </c>
      <c r="F160" s="88" t="n">
        <v>0</v>
      </c>
      <c r="G160" s="83" t="n">
        <f aca="false">D160+E160+F160</f>
        <v>0</v>
      </c>
    </row>
    <row collapsed="false" customFormat="true" customHeight="false" hidden="false" ht="15.25" outlineLevel="0" r="161" s="89">
      <c r="A161" s="79"/>
      <c r="B161" s="79"/>
      <c r="C161" s="85" t="s">
        <v>303</v>
      </c>
      <c r="D161" s="88" t="n">
        <v>0</v>
      </c>
      <c r="E161" s="87" t="n">
        <v>0</v>
      </c>
      <c r="F161" s="88" t="n">
        <v>0</v>
      </c>
      <c r="G161" s="83" t="n">
        <f aca="false">D161+E161+F161</f>
        <v>0</v>
      </c>
    </row>
    <row collapsed="false" customFormat="true" customHeight="false" hidden="false" ht="15.25" outlineLevel="0" r="162" s="89">
      <c r="A162" s="79"/>
      <c r="B162" s="79"/>
      <c r="C162" s="85" t="s">
        <v>304</v>
      </c>
      <c r="D162" s="88" t="n">
        <v>0</v>
      </c>
      <c r="E162" s="87" t="n">
        <v>0</v>
      </c>
      <c r="F162" s="88" t="n">
        <v>0</v>
      </c>
      <c r="G162" s="83" t="n">
        <f aca="false">D162+E162+F162</f>
        <v>0</v>
      </c>
    </row>
    <row collapsed="false" customFormat="true" customHeight="true" hidden="false" ht="15.75" outlineLevel="0" r="163" s="99">
      <c r="A163" s="94" t="s">
        <v>97</v>
      </c>
      <c r="B163" s="94" t="s">
        <v>173</v>
      </c>
      <c r="C163" s="95" t="s">
        <v>298</v>
      </c>
      <c r="D163" s="96" t="e">
        <f aca="false">D164+D167</f>
        <v>#VALUE!</v>
      </c>
      <c r="E163" s="97" t="n">
        <v>8823.7</v>
      </c>
      <c r="F163" s="96" t="n">
        <v>8919.1</v>
      </c>
      <c r="G163" s="98" t="e">
        <f aca="false">D163+E163+F163</f>
        <v>#VALUE!</v>
      </c>
      <c r="H163" s="98"/>
      <c r="I163" s="98"/>
      <c r="J163" s="98"/>
    </row>
    <row collapsed="false" customFormat="true" customHeight="false" hidden="false" ht="15.25" outlineLevel="0" r="164" s="103">
      <c r="A164" s="94"/>
      <c r="B164" s="94"/>
      <c r="C164" s="100" t="s">
        <v>299</v>
      </c>
      <c r="D164" s="101" t="e">
        <f aca="false">['file:///home/vorobjeva/documents/новые документы/2013/39-302/489/489    таблица 6_7_  к о вн     420.xlsx']'ТАБЛИЦА 6'!J70</f>
        <v>#VALUE!</v>
      </c>
      <c r="E164" s="102" t="n">
        <v>8823.7</v>
      </c>
      <c r="F164" s="101" t="n">
        <v>8919.1</v>
      </c>
      <c r="G164" s="98" t="e">
        <f aca="false">D164+E164+F164</f>
        <v>#VALUE!</v>
      </c>
      <c r="H164" s="98"/>
    </row>
    <row collapsed="false" customFormat="true" customHeight="false" hidden="false" ht="15.25" outlineLevel="0" r="165" s="103">
      <c r="A165" s="94"/>
      <c r="B165" s="94"/>
      <c r="C165" s="100" t="s">
        <v>300</v>
      </c>
      <c r="D165" s="104" t="n">
        <v>4219.3</v>
      </c>
      <c r="E165" s="105" t="n">
        <v>0</v>
      </c>
      <c r="F165" s="104" t="n">
        <v>0</v>
      </c>
      <c r="G165" s="98" t="n">
        <f aca="false">D165+E165+F165</f>
        <v>4219.3</v>
      </c>
      <c r="H165" s="106"/>
    </row>
    <row collapsed="false" customFormat="true" customHeight="false" hidden="false" ht="15.25" outlineLevel="0" r="166" s="103">
      <c r="A166" s="94"/>
      <c r="B166" s="94"/>
      <c r="C166" s="100" t="s">
        <v>301</v>
      </c>
      <c r="D166" s="104" t="n">
        <v>0</v>
      </c>
      <c r="E166" s="105" t="n">
        <v>0</v>
      </c>
      <c r="F166" s="104" t="n">
        <v>0</v>
      </c>
      <c r="G166" s="98" t="n">
        <f aca="false">D166+E166+F166</f>
        <v>0</v>
      </c>
    </row>
    <row collapsed="false" customFormat="true" customHeight="false" hidden="false" ht="15.25" outlineLevel="0" r="167" s="103">
      <c r="A167" s="94"/>
      <c r="B167" s="94"/>
      <c r="C167" s="107" t="s">
        <v>302</v>
      </c>
      <c r="D167" s="101" t="n">
        <v>0</v>
      </c>
      <c r="E167" s="102" t="n">
        <v>0</v>
      </c>
      <c r="F167" s="101" t="n">
        <v>0</v>
      </c>
      <c r="G167" s="98" t="n">
        <f aca="false">D167+E167+F167</f>
        <v>0</v>
      </c>
    </row>
    <row collapsed="false" customFormat="true" customHeight="false" hidden="false" ht="15.25" outlineLevel="0" r="168" s="103">
      <c r="A168" s="94"/>
      <c r="B168" s="94"/>
      <c r="C168" s="100" t="s">
        <v>303</v>
      </c>
      <c r="D168" s="101" t="n">
        <v>0</v>
      </c>
      <c r="E168" s="102" t="n">
        <v>0</v>
      </c>
      <c r="F168" s="101" t="n">
        <v>0</v>
      </c>
      <c r="G168" s="98" t="n">
        <f aca="false">D168+E168+F168</f>
        <v>0</v>
      </c>
    </row>
    <row collapsed="false" customFormat="true" customHeight="false" hidden="false" ht="15.25" outlineLevel="0" r="169" s="103">
      <c r="A169" s="94"/>
      <c r="B169" s="94"/>
      <c r="C169" s="100" t="s">
        <v>304</v>
      </c>
      <c r="D169" s="101" t="n">
        <v>0</v>
      </c>
      <c r="E169" s="102" t="n">
        <v>0</v>
      </c>
      <c r="F169" s="101" t="n">
        <v>0</v>
      </c>
      <c r="G169" s="98" t="n">
        <f aca="false">D169+E169+F169</f>
        <v>0</v>
      </c>
    </row>
    <row collapsed="false" customFormat="true" customHeight="true" hidden="false" ht="15.75" outlineLevel="0" r="170" s="99">
      <c r="A170" s="94" t="s">
        <v>97</v>
      </c>
      <c r="B170" s="94" t="s">
        <v>179</v>
      </c>
      <c r="C170" s="95" t="s">
        <v>298</v>
      </c>
      <c r="D170" s="96" t="n">
        <v>105.6</v>
      </c>
      <c r="E170" s="97" t="n">
        <v>111.1</v>
      </c>
      <c r="F170" s="96" t="n">
        <v>116.7</v>
      </c>
      <c r="G170" s="98" t="n">
        <f aca="false">D170+E170+F170</f>
        <v>333.4</v>
      </c>
      <c r="H170" s="98"/>
      <c r="I170" s="98"/>
      <c r="J170" s="98"/>
    </row>
    <row collapsed="false" customFormat="true" customHeight="false" hidden="false" ht="15.25" outlineLevel="0" r="171" s="103">
      <c r="A171" s="94"/>
      <c r="B171" s="94"/>
      <c r="C171" s="100" t="s">
        <v>299</v>
      </c>
      <c r="D171" s="101" t="n">
        <v>105.6</v>
      </c>
      <c r="E171" s="102" t="n">
        <v>111.1</v>
      </c>
      <c r="F171" s="101" t="n">
        <v>116.7</v>
      </c>
      <c r="G171" s="98" t="n">
        <f aca="false">D171+E171+F171</f>
        <v>333.4</v>
      </c>
      <c r="H171" s="98"/>
    </row>
    <row collapsed="false" customFormat="true" customHeight="false" hidden="false" ht="15.25" outlineLevel="0" r="172" s="103">
      <c r="A172" s="94"/>
      <c r="B172" s="94"/>
      <c r="C172" s="100" t="s">
        <v>300</v>
      </c>
      <c r="D172" s="104" t="n">
        <v>0</v>
      </c>
      <c r="E172" s="105" t="n">
        <v>0</v>
      </c>
      <c r="F172" s="104" t="n">
        <v>0</v>
      </c>
      <c r="G172" s="98" t="n">
        <f aca="false">D172+E172+F172</f>
        <v>0</v>
      </c>
      <c r="H172" s="106"/>
    </row>
    <row collapsed="false" customFormat="true" customHeight="false" hidden="false" ht="15.25" outlineLevel="0" r="173" s="103">
      <c r="A173" s="94"/>
      <c r="B173" s="94"/>
      <c r="C173" s="100" t="s">
        <v>301</v>
      </c>
      <c r="D173" s="104" t="n">
        <v>0</v>
      </c>
      <c r="E173" s="105" t="n">
        <v>0</v>
      </c>
      <c r="F173" s="104" t="n">
        <v>0</v>
      </c>
      <c r="G173" s="98" t="n">
        <f aca="false">D173+E173+F173</f>
        <v>0</v>
      </c>
    </row>
    <row collapsed="false" customFormat="true" customHeight="false" hidden="false" ht="15.25" outlineLevel="0" r="174" s="103">
      <c r="A174" s="94"/>
      <c r="B174" s="94"/>
      <c r="C174" s="107" t="s">
        <v>302</v>
      </c>
      <c r="D174" s="101" t="n">
        <v>0</v>
      </c>
      <c r="E174" s="102" t="n">
        <v>0</v>
      </c>
      <c r="F174" s="101" t="n">
        <v>0</v>
      </c>
      <c r="G174" s="98" t="n">
        <f aca="false">D174+E174+F174</f>
        <v>0</v>
      </c>
    </row>
    <row collapsed="false" customFormat="true" customHeight="false" hidden="false" ht="15.25" outlineLevel="0" r="175" s="103">
      <c r="A175" s="94"/>
      <c r="B175" s="94"/>
      <c r="C175" s="100" t="s">
        <v>303</v>
      </c>
      <c r="D175" s="101" t="n">
        <v>0</v>
      </c>
      <c r="E175" s="102" t="n">
        <v>0</v>
      </c>
      <c r="F175" s="101" t="n">
        <v>0</v>
      </c>
      <c r="G175" s="98" t="n">
        <f aca="false">D175+E175+F175</f>
        <v>0</v>
      </c>
    </row>
    <row collapsed="false" customFormat="true" customHeight="false" hidden="false" ht="15.25" outlineLevel="0" r="176" s="103">
      <c r="A176" s="94"/>
      <c r="B176" s="94"/>
      <c r="C176" s="100" t="s">
        <v>304</v>
      </c>
      <c r="D176" s="101" t="n">
        <v>0</v>
      </c>
      <c r="E176" s="102" t="n">
        <v>0</v>
      </c>
      <c r="F176" s="101" t="n">
        <v>0</v>
      </c>
      <c r="G176" s="98" t="n">
        <f aca="false">D176+E176+F176</f>
        <v>0</v>
      </c>
    </row>
    <row collapsed="false" customFormat="true" customHeight="true" hidden="false" ht="15.75" outlineLevel="0" r="177" s="99">
      <c r="A177" s="94" t="s">
        <v>97</v>
      </c>
      <c r="B177" s="94" t="s">
        <v>306</v>
      </c>
      <c r="C177" s="95" t="s">
        <v>298</v>
      </c>
      <c r="D177" s="96" t="e">
        <f aca="false">D178+D181</f>
        <v>#VALUE!</v>
      </c>
      <c r="E177" s="97" t="n">
        <v>13567.1</v>
      </c>
      <c r="F177" s="96" t="n">
        <v>13645.7</v>
      </c>
      <c r="G177" s="98" t="e">
        <f aca="false">D177+E177+F177</f>
        <v>#VALUE!</v>
      </c>
      <c r="H177" s="98"/>
      <c r="I177" s="98"/>
      <c r="J177" s="98"/>
    </row>
    <row collapsed="false" customFormat="true" customHeight="false" hidden="false" ht="15.25" outlineLevel="0" r="178" s="103">
      <c r="A178" s="94"/>
      <c r="B178" s="94"/>
      <c r="C178" s="100" t="s">
        <v>299</v>
      </c>
      <c r="D178" s="101" t="e">
        <f aca="false">['file:///home/vorobjeva/documents/новые документы/2013/39-302/489/489    таблица 6_7_  к о вн     420.xlsx']'ТАБЛИЦА 6'!J74</f>
        <v>#VALUE!</v>
      </c>
      <c r="E178" s="102" t="n">
        <v>13567.1</v>
      </c>
      <c r="F178" s="101" t="n">
        <v>13645.7</v>
      </c>
      <c r="G178" s="98" t="e">
        <f aca="false">D178+E178+F178</f>
        <v>#VALUE!</v>
      </c>
      <c r="H178" s="98"/>
    </row>
    <row collapsed="false" customFormat="true" customHeight="false" hidden="false" ht="15.25" outlineLevel="0" r="179" s="103">
      <c r="A179" s="94"/>
      <c r="B179" s="94"/>
      <c r="C179" s="100" t="s">
        <v>300</v>
      </c>
      <c r="D179" s="104" t="n">
        <v>4046.2</v>
      </c>
      <c r="E179" s="105" t="n">
        <v>0</v>
      </c>
      <c r="F179" s="104" t="n">
        <v>0</v>
      </c>
      <c r="G179" s="98" t="n">
        <f aca="false">D179+E179+F179</f>
        <v>4046.2</v>
      </c>
      <c r="H179" s="106"/>
    </row>
    <row collapsed="false" customFormat="true" customHeight="false" hidden="false" ht="15.25" outlineLevel="0" r="180" s="103">
      <c r="A180" s="94"/>
      <c r="B180" s="94"/>
      <c r="C180" s="100" t="s">
        <v>301</v>
      </c>
      <c r="D180" s="104" t="n">
        <v>0</v>
      </c>
      <c r="E180" s="105" t="n">
        <v>0</v>
      </c>
      <c r="F180" s="104" t="n">
        <v>0</v>
      </c>
      <c r="G180" s="98" t="n">
        <f aca="false">D180+E180+F180</f>
        <v>0</v>
      </c>
    </row>
    <row collapsed="false" customFormat="true" customHeight="false" hidden="false" ht="15.25" outlineLevel="0" r="181" s="103">
      <c r="A181" s="94"/>
      <c r="B181" s="94"/>
      <c r="C181" s="107" t="s">
        <v>302</v>
      </c>
      <c r="D181" s="101" t="n">
        <v>0</v>
      </c>
      <c r="E181" s="102" t="n">
        <v>0</v>
      </c>
      <c r="F181" s="101" t="n">
        <v>0</v>
      </c>
      <c r="G181" s="98" t="n">
        <f aca="false">D181+E181+F181</f>
        <v>0</v>
      </c>
    </row>
    <row collapsed="false" customFormat="true" customHeight="false" hidden="false" ht="15.25" outlineLevel="0" r="182" s="103">
      <c r="A182" s="94"/>
      <c r="B182" s="94"/>
      <c r="C182" s="100" t="s">
        <v>303</v>
      </c>
      <c r="D182" s="101" t="n">
        <v>0</v>
      </c>
      <c r="E182" s="102" t="n">
        <v>0</v>
      </c>
      <c r="F182" s="101" t="n">
        <v>0</v>
      </c>
      <c r="G182" s="98" t="n">
        <f aca="false">D182+E182+F182</f>
        <v>0</v>
      </c>
    </row>
    <row collapsed="false" customFormat="true" customHeight="false" hidden="false" ht="15.25" outlineLevel="0" r="183" s="103">
      <c r="A183" s="94"/>
      <c r="B183" s="94"/>
      <c r="C183" s="100" t="s">
        <v>304</v>
      </c>
      <c r="D183" s="101" t="n">
        <v>0</v>
      </c>
      <c r="E183" s="102" t="n">
        <v>0</v>
      </c>
      <c r="F183" s="101" t="n">
        <v>0</v>
      </c>
      <c r="G183" s="98" t="n">
        <f aca="false">D183+E183+F183</f>
        <v>0</v>
      </c>
    </row>
    <row collapsed="false" customFormat="true" customHeight="true" hidden="false" ht="15.75" outlineLevel="0" r="184" s="99">
      <c r="A184" s="94" t="s">
        <v>97</v>
      </c>
      <c r="B184" s="94" t="s">
        <v>307</v>
      </c>
      <c r="C184" s="95" t="s">
        <v>298</v>
      </c>
      <c r="D184" s="96" t="n">
        <v>730.2</v>
      </c>
      <c r="E184" s="97" t="n">
        <v>749.9</v>
      </c>
      <c r="F184" s="96" t="n">
        <v>769.9</v>
      </c>
      <c r="G184" s="98" t="n">
        <f aca="false">D184+E184+F184</f>
        <v>2250</v>
      </c>
      <c r="H184" s="98"/>
      <c r="I184" s="98"/>
      <c r="J184" s="98"/>
    </row>
    <row collapsed="false" customFormat="true" customHeight="false" hidden="false" ht="15.25" outlineLevel="0" r="185" s="103">
      <c r="A185" s="94"/>
      <c r="B185" s="94"/>
      <c r="C185" s="100" t="s">
        <v>299</v>
      </c>
      <c r="D185" s="101" t="n">
        <v>730.2</v>
      </c>
      <c r="E185" s="102" t="n">
        <v>749.9</v>
      </c>
      <c r="F185" s="101" t="n">
        <v>769.9</v>
      </c>
      <c r="G185" s="98" t="n">
        <f aca="false">D185+E185+F185</f>
        <v>2250</v>
      </c>
      <c r="H185" s="98"/>
    </row>
    <row collapsed="false" customFormat="true" customHeight="false" hidden="false" ht="15.25" outlineLevel="0" r="186" s="103">
      <c r="A186" s="94"/>
      <c r="B186" s="94"/>
      <c r="C186" s="100" t="s">
        <v>300</v>
      </c>
      <c r="D186" s="104" t="n">
        <v>0</v>
      </c>
      <c r="E186" s="105" t="n">
        <v>0</v>
      </c>
      <c r="F186" s="104" t="n">
        <v>0</v>
      </c>
      <c r="G186" s="98" t="n">
        <f aca="false">D186+E186+F186</f>
        <v>0</v>
      </c>
      <c r="H186" s="106"/>
    </row>
    <row collapsed="false" customFormat="true" customHeight="false" hidden="false" ht="15.25" outlineLevel="0" r="187" s="103">
      <c r="A187" s="94"/>
      <c r="B187" s="94"/>
      <c r="C187" s="100" t="s">
        <v>301</v>
      </c>
      <c r="D187" s="104" t="n">
        <v>0</v>
      </c>
      <c r="E187" s="105" t="n">
        <v>0</v>
      </c>
      <c r="F187" s="104" t="n">
        <v>0</v>
      </c>
      <c r="G187" s="98" t="n">
        <f aca="false">D187+E187+F187</f>
        <v>0</v>
      </c>
    </row>
    <row collapsed="false" customFormat="true" customHeight="false" hidden="false" ht="15.25" outlineLevel="0" r="188" s="103">
      <c r="A188" s="94"/>
      <c r="B188" s="94"/>
      <c r="C188" s="107" t="s">
        <v>302</v>
      </c>
      <c r="D188" s="101" t="n">
        <v>0</v>
      </c>
      <c r="E188" s="102" t="n">
        <v>0</v>
      </c>
      <c r="F188" s="101" t="n">
        <v>0</v>
      </c>
      <c r="G188" s="98" t="n">
        <f aca="false">D188+E188+F188</f>
        <v>0</v>
      </c>
    </row>
    <row collapsed="false" customFormat="true" customHeight="false" hidden="false" ht="15.25" outlineLevel="0" r="189" s="103">
      <c r="A189" s="94"/>
      <c r="B189" s="94"/>
      <c r="C189" s="100" t="s">
        <v>303</v>
      </c>
      <c r="D189" s="101" t="n">
        <v>0</v>
      </c>
      <c r="E189" s="102" t="n">
        <v>0</v>
      </c>
      <c r="F189" s="101" t="n">
        <v>0</v>
      </c>
      <c r="G189" s="98" t="n">
        <f aca="false">D189+E189+F189</f>
        <v>0</v>
      </c>
    </row>
    <row collapsed="false" customFormat="true" customHeight="false" hidden="false" ht="15.25" outlineLevel="0" r="190" s="103">
      <c r="A190" s="94"/>
      <c r="B190" s="94"/>
      <c r="C190" s="100" t="s">
        <v>304</v>
      </c>
      <c r="D190" s="101" t="n">
        <v>0</v>
      </c>
      <c r="E190" s="102" t="n">
        <v>0</v>
      </c>
      <c r="F190" s="101" t="n">
        <v>0</v>
      </c>
      <c r="G190" s="98" t="n">
        <f aca="false">D190+E190+F190</f>
        <v>0</v>
      </c>
    </row>
    <row collapsed="false" customFormat="true" customHeight="true" hidden="false" ht="15.75" outlineLevel="0" r="191" s="99">
      <c r="A191" s="94" t="s">
        <v>97</v>
      </c>
      <c r="B191" s="94" t="s">
        <v>195</v>
      </c>
      <c r="C191" s="95" t="s">
        <v>298</v>
      </c>
      <c r="D191" s="96" t="e">
        <f aca="false">D192+D195</f>
        <v>#VALUE!</v>
      </c>
      <c r="E191" s="97" t="n">
        <v>171405.1</v>
      </c>
      <c r="F191" s="96" t="n">
        <v>172818</v>
      </c>
      <c r="G191" s="98" t="e">
        <f aca="false">D191+E191+F191</f>
        <v>#VALUE!</v>
      </c>
      <c r="H191" s="98"/>
      <c r="I191" s="98"/>
      <c r="J191" s="98"/>
    </row>
    <row collapsed="false" customFormat="true" customHeight="false" hidden="false" ht="15.25" outlineLevel="0" r="192" s="103">
      <c r="A192" s="94"/>
      <c r="B192" s="94"/>
      <c r="C192" s="100" t="s">
        <v>299</v>
      </c>
      <c r="D192" s="101" t="e">
        <f aca="false">['file:///home/vorobjeva/documents/новые документы/2013/39-302/489/489    таблица 6_7_  к о вн     420.xlsx']'ТАБЛИЦА 6'!J77</f>
        <v>#VALUE!</v>
      </c>
      <c r="E192" s="102" t="n">
        <v>171405.1</v>
      </c>
      <c r="F192" s="101" t="n">
        <v>172818</v>
      </c>
      <c r="G192" s="98" t="e">
        <f aca="false">D192+E192+F192</f>
        <v>#VALUE!</v>
      </c>
      <c r="H192" s="98"/>
    </row>
    <row collapsed="false" customFormat="true" customHeight="false" hidden="false" ht="15.25" outlineLevel="0" r="193" s="103">
      <c r="A193" s="94"/>
      <c r="B193" s="94"/>
      <c r="C193" s="100" t="s">
        <v>300</v>
      </c>
      <c r="D193" s="104" t="n">
        <v>0</v>
      </c>
      <c r="E193" s="105" t="n">
        <v>0</v>
      </c>
      <c r="F193" s="104" t="n">
        <v>0</v>
      </c>
      <c r="G193" s="98" t="n">
        <f aca="false">D193+E193+F193</f>
        <v>0</v>
      </c>
      <c r="H193" s="106"/>
    </row>
    <row collapsed="false" customFormat="true" customHeight="false" hidden="false" ht="15.25" outlineLevel="0" r="194" s="103">
      <c r="A194" s="94"/>
      <c r="B194" s="94"/>
      <c r="C194" s="100" t="s">
        <v>301</v>
      </c>
      <c r="D194" s="104" t="n">
        <v>0</v>
      </c>
      <c r="E194" s="105" t="n">
        <v>0</v>
      </c>
      <c r="F194" s="104" t="n">
        <v>0</v>
      </c>
      <c r="G194" s="98" t="n">
        <f aca="false">D194+E194+F194</f>
        <v>0</v>
      </c>
    </row>
    <row collapsed="false" customFormat="true" customHeight="false" hidden="false" ht="15.25" outlineLevel="0" r="195" s="103">
      <c r="A195" s="94"/>
      <c r="B195" s="94"/>
      <c r="C195" s="107" t="s">
        <v>302</v>
      </c>
      <c r="D195" s="101" t="n">
        <v>0</v>
      </c>
      <c r="E195" s="102" t="n">
        <v>0</v>
      </c>
      <c r="F195" s="101" t="n">
        <v>0</v>
      </c>
      <c r="G195" s="98" t="n">
        <f aca="false">D195+E195+F195</f>
        <v>0</v>
      </c>
    </row>
    <row collapsed="false" customFormat="true" customHeight="false" hidden="false" ht="15.25" outlineLevel="0" r="196" s="103">
      <c r="A196" s="94"/>
      <c r="B196" s="94"/>
      <c r="C196" s="100" t="s">
        <v>303</v>
      </c>
      <c r="D196" s="101" t="n">
        <v>0</v>
      </c>
      <c r="E196" s="102" t="n">
        <v>0</v>
      </c>
      <c r="F196" s="101" t="n">
        <v>0</v>
      </c>
      <c r="G196" s="98" t="n">
        <f aca="false">D196+E196+F196</f>
        <v>0</v>
      </c>
    </row>
    <row collapsed="false" customFormat="true" customHeight="false" hidden="false" ht="15.25" outlineLevel="0" r="197" s="103">
      <c r="A197" s="94"/>
      <c r="B197" s="94"/>
      <c r="C197" s="100" t="s">
        <v>304</v>
      </c>
      <c r="D197" s="101" t="n">
        <v>0</v>
      </c>
      <c r="E197" s="102" t="n">
        <v>0</v>
      </c>
      <c r="F197" s="101" t="n">
        <v>0</v>
      </c>
      <c r="G197" s="98" t="n">
        <f aca="false">D197+E197+F197</f>
        <v>0</v>
      </c>
    </row>
    <row collapsed="false" customFormat="true" customHeight="true" hidden="false" ht="15.75" outlineLevel="0" r="198" s="99">
      <c r="A198" s="94" t="s">
        <v>97</v>
      </c>
      <c r="B198" s="94" t="s">
        <v>200</v>
      </c>
      <c r="C198" s="95" t="s">
        <v>298</v>
      </c>
      <c r="D198" s="96" t="e">
        <f aca="false">D199+D202</f>
        <v>#VALUE!</v>
      </c>
      <c r="E198" s="97" t="n">
        <v>265283.9</v>
      </c>
      <c r="F198" s="96" t="n">
        <v>265558.8</v>
      </c>
      <c r="G198" s="98" t="e">
        <f aca="false">D198+E198+F198</f>
        <v>#VALUE!</v>
      </c>
      <c r="H198" s="98"/>
      <c r="I198" s="98"/>
      <c r="J198" s="98"/>
    </row>
    <row collapsed="false" customFormat="true" customHeight="false" hidden="false" ht="15.25" outlineLevel="0" r="199" s="103">
      <c r="A199" s="94"/>
      <c r="B199" s="94"/>
      <c r="C199" s="100" t="s">
        <v>299</v>
      </c>
      <c r="D199" s="101" t="e">
        <f aca="false">['file:///home/vorobjeva/documents/новые документы/2013/39-302/489/489    таблица 6_7_  к о вн     420.xlsx']'ТАБЛИЦА 6'!J79</f>
        <v>#VALUE!</v>
      </c>
      <c r="E199" s="102" t="n">
        <v>265283.9</v>
      </c>
      <c r="F199" s="101" t="n">
        <v>265558.8</v>
      </c>
      <c r="G199" s="98" t="e">
        <f aca="false">D199+E199+F199</f>
        <v>#VALUE!</v>
      </c>
      <c r="H199" s="98"/>
    </row>
    <row collapsed="false" customFormat="true" customHeight="false" hidden="false" ht="15.25" outlineLevel="0" r="200" s="103">
      <c r="A200" s="94"/>
      <c r="B200" s="94"/>
      <c r="C200" s="100" t="s">
        <v>300</v>
      </c>
      <c r="D200" s="104" t="n">
        <v>0</v>
      </c>
      <c r="E200" s="105" t="n">
        <v>0</v>
      </c>
      <c r="F200" s="104" t="n">
        <v>0</v>
      </c>
      <c r="G200" s="98" t="n">
        <f aca="false">D200+E200+F200</f>
        <v>0</v>
      </c>
      <c r="H200" s="106"/>
    </row>
    <row collapsed="false" customFormat="true" customHeight="false" hidden="false" ht="15.25" outlineLevel="0" r="201" s="103">
      <c r="A201" s="94"/>
      <c r="B201" s="94"/>
      <c r="C201" s="100" t="s">
        <v>301</v>
      </c>
      <c r="D201" s="104" t="n">
        <v>0</v>
      </c>
      <c r="E201" s="105" t="n">
        <v>0</v>
      </c>
      <c r="F201" s="104" t="n">
        <v>0</v>
      </c>
      <c r="G201" s="98" t="n">
        <f aca="false">D201+E201+F201</f>
        <v>0</v>
      </c>
    </row>
    <row collapsed="false" customFormat="true" customHeight="false" hidden="false" ht="15.25" outlineLevel="0" r="202" s="103">
      <c r="A202" s="94"/>
      <c r="B202" s="94"/>
      <c r="C202" s="107" t="s">
        <v>302</v>
      </c>
      <c r="D202" s="101" t="n">
        <v>0</v>
      </c>
      <c r="E202" s="102" t="n">
        <v>0</v>
      </c>
      <c r="F202" s="101" t="n">
        <v>0</v>
      </c>
      <c r="G202" s="98" t="n">
        <f aca="false">D202+E202+F202</f>
        <v>0</v>
      </c>
    </row>
    <row collapsed="false" customFormat="true" customHeight="false" hidden="false" ht="15.25" outlineLevel="0" r="203" s="103">
      <c r="A203" s="94"/>
      <c r="B203" s="94"/>
      <c r="C203" s="100" t="s">
        <v>303</v>
      </c>
      <c r="D203" s="101" t="n">
        <v>0</v>
      </c>
      <c r="E203" s="102" t="n">
        <v>0</v>
      </c>
      <c r="F203" s="101" t="n">
        <v>0</v>
      </c>
      <c r="G203" s="98" t="n">
        <f aca="false">D203+E203+F203</f>
        <v>0</v>
      </c>
    </row>
    <row collapsed="false" customFormat="true" customHeight="false" hidden="false" ht="15.25" outlineLevel="0" r="204" s="103">
      <c r="A204" s="94"/>
      <c r="B204" s="94"/>
      <c r="C204" s="100" t="s">
        <v>304</v>
      </c>
      <c r="D204" s="101" t="n">
        <v>0</v>
      </c>
      <c r="E204" s="102" t="n">
        <v>0</v>
      </c>
      <c r="F204" s="101" t="n">
        <v>0</v>
      </c>
      <c r="G204" s="98" t="n">
        <f aca="false">D204+E204+F204</f>
        <v>0</v>
      </c>
    </row>
    <row collapsed="false" customFormat="true" customHeight="true" hidden="false" ht="15.75" outlineLevel="0" r="205" s="89">
      <c r="A205" s="79" t="s">
        <v>203</v>
      </c>
      <c r="B205" s="79" t="s">
        <v>204</v>
      </c>
      <c r="C205" s="80" t="s">
        <v>298</v>
      </c>
      <c r="D205" s="81" t="n">
        <v>57305.1</v>
      </c>
      <c r="E205" s="82" t="n">
        <v>0</v>
      </c>
      <c r="F205" s="81" t="n">
        <v>0</v>
      </c>
      <c r="G205" s="83" t="n">
        <f aca="false">D205+E205+F205</f>
        <v>57305.1</v>
      </c>
    </row>
    <row collapsed="false" customFormat="true" customHeight="false" hidden="false" ht="15.25" outlineLevel="0" r="206" s="89">
      <c r="A206" s="79"/>
      <c r="B206" s="79"/>
      <c r="C206" s="85" t="s">
        <v>299</v>
      </c>
      <c r="D206" s="88" t="n">
        <v>57305.1</v>
      </c>
      <c r="E206" s="87" t="n">
        <v>0</v>
      </c>
      <c r="F206" s="88" t="n">
        <v>0</v>
      </c>
      <c r="G206" s="83" t="n">
        <f aca="false">D206+E206+F206</f>
        <v>57305.1</v>
      </c>
    </row>
    <row collapsed="false" customFormat="true" customHeight="false" hidden="false" ht="15.25" outlineLevel="0" r="207" s="89">
      <c r="A207" s="79"/>
      <c r="B207" s="79"/>
      <c r="C207" s="85" t="s">
        <v>300</v>
      </c>
      <c r="D207" s="88" t="n">
        <v>28048</v>
      </c>
      <c r="E207" s="87" t="n">
        <v>0</v>
      </c>
      <c r="F207" s="88" t="n">
        <v>0</v>
      </c>
      <c r="G207" s="83" t="n">
        <f aca="false">D207+E207+F207</f>
        <v>28048</v>
      </c>
    </row>
    <row collapsed="false" customFormat="true" customHeight="false" hidden="false" ht="15.25" outlineLevel="0" r="208" s="89">
      <c r="A208" s="79"/>
      <c r="B208" s="79"/>
      <c r="C208" s="85" t="s">
        <v>301</v>
      </c>
      <c r="D208" s="88" t="n">
        <v>0</v>
      </c>
      <c r="E208" s="87" t="n">
        <v>0</v>
      </c>
      <c r="F208" s="88" t="n">
        <v>0</v>
      </c>
      <c r="G208" s="83" t="n">
        <f aca="false">D208+E208+F208</f>
        <v>0</v>
      </c>
    </row>
    <row collapsed="false" customFormat="true" customHeight="false" hidden="false" ht="15.25" outlineLevel="0" r="209" s="89">
      <c r="A209" s="79"/>
      <c r="B209" s="79"/>
      <c r="C209" s="93" t="s">
        <v>302</v>
      </c>
      <c r="D209" s="88" t="n">
        <v>0</v>
      </c>
      <c r="E209" s="87" t="n">
        <v>0</v>
      </c>
      <c r="F209" s="88" t="n">
        <v>0</v>
      </c>
      <c r="G209" s="83" t="n">
        <f aca="false">D209+E209+F209</f>
        <v>0</v>
      </c>
    </row>
    <row collapsed="false" customFormat="true" customHeight="false" hidden="false" ht="15.25" outlineLevel="0" r="210" s="89">
      <c r="A210" s="79"/>
      <c r="B210" s="79"/>
      <c r="C210" s="85" t="s">
        <v>303</v>
      </c>
      <c r="D210" s="88" t="n">
        <v>0</v>
      </c>
      <c r="E210" s="87" t="n">
        <v>0</v>
      </c>
      <c r="F210" s="88" t="n">
        <v>0</v>
      </c>
      <c r="G210" s="83" t="n">
        <f aca="false">D210+E210+F210</f>
        <v>0</v>
      </c>
    </row>
    <row collapsed="false" customFormat="true" customHeight="false" hidden="false" ht="15.25" outlineLevel="0" r="211" s="89">
      <c r="A211" s="79"/>
      <c r="B211" s="79"/>
      <c r="C211" s="85" t="s">
        <v>304</v>
      </c>
      <c r="D211" s="88" t="n">
        <v>0</v>
      </c>
      <c r="E211" s="87" t="n">
        <v>0</v>
      </c>
      <c r="F211" s="88" t="n">
        <v>0</v>
      </c>
      <c r="G211" s="83" t="n">
        <f aca="false">D211+E211+F211</f>
        <v>0</v>
      </c>
    </row>
    <row collapsed="false" customFormat="true" customHeight="true" hidden="false" ht="15.75" outlineLevel="0" r="212" s="99">
      <c r="A212" s="94" t="s">
        <v>97</v>
      </c>
      <c r="B212" s="94" t="s">
        <v>209</v>
      </c>
      <c r="C212" s="95" t="s">
        <v>298</v>
      </c>
      <c r="D212" s="96" t="n">
        <v>64.3</v>
      </c>
      <c r="E212" s="72" t="n">
        <f aca="false">E213+E216</f>
        <v>0</v>
      </c>
      <c r="F212" s="71" t="n">
        <f aca="false">F213+F216</f>
        <v>0</v>
      </c>
      <c r="G212" s="98" t="n">
        <f aca="false">D212+E212+F212</f>
        <v>64.3</v>
      </c>
      <c r="H212" s="98"/>
      <c r="I212" s="98"/>
      <c r="J212" s="98"/>
    </row>
    <row collapsed="false" customFormat="true" customHeight="false" hidden="false" ht="15.25" outlineLevel="0" r="213" s="103">
      <c r="A213" s="94"/>
      <c r="B213" s="94"/>
      <c r="C213" s="100" t="s">
        <v>299</v>
      </c>
      <c r="D213" s="101" t="n">
        <v>64.3</v>
      </c>
      <c r="E213" s="77" t="n">
        <v>0</v>
      </c>
      <c r="F213" s="76" t="n">
        <v>0</v>
      </c>
      <c r="G213" s="98" t="n">
        <f aca="false">D213+E213+F213</f>
        <v>64.3</v>
      </c>
      <c r="H213" s="98"/>
    </row>
    <row collapsed="false" customFormat="true" customHeight="false" hidden="false" ht="15.25" outlineLevel="0" r="214" s="103">
      <c r="A214" s="94"/>
      <c r="B214" s="94"/>
      <c r="C214" s="100" t="s">
        <v>300</v>
      </c>
      <c r="D214" s="104" t="n">
        <v>0</v>
      </c>
      <c r="E214" s="108" t="n">
        <v>0</v>
      </c>
      <c r="F214" s="109" t="n">
        <v>0</v>
      </c>
      <c r="G214" s="98" t="n">
        <f aca="false">D214+E214+F214</f>
        <v>0</v>
      </c>
      <c r="H214" s="106"/>
    </row>
    <row collapsed="false" customFormat="true" customHeight="false" hidden="false" ht="15.25" outlineLevel="0" r="215" s="103">
      <c r="A215" s="94"/>
      <c r="B215" s="94"/>
      <c r="C215" s="100" t="s">
        <v>301</v>
      </c>
      <c r="D215" s="104" t="n">
        <v>0</v>
      </c>
      <c r="E215" s="108" t="n">
        <v>0</v>
      </c>
      <c r="F215" s="109" t="n">
        <v>0</v>
      </c>
      <c r="G215" s="98" t="n">
        <f aca="false">D215+E215+F215</f>
        <v>0</v>
      </c>
    </row>
    <row collapsed="false" customFormat="true" customHeight="false" hidden="false" ht="15.25" outlineLevel="0" r="216" s="103">
      <c r="A216" s="94"/>
      <c r="B216" s="94"/>
      <c r="C216" s="107" t="s">
        <v>302</v>
      </c>
      <c r="D216" s="101" t="n">
        <v>0</v>
      </c>
      <c r="E216" s="77" t="n">
        <v>0</v>
      </c>
      <c r="F216" s="76" t="n">
        <v>0</v>
      </c>
      <c r="G216" s="98" t="n">
        <f aca="false">D216+E216+F216</f>
        <v>0</v>
      </c>
    </row>
    <row collapsed="false" customFormat="true" customHeight="false" hidden="false" ht="15.25" outlineLevel="0" r="217" s="103">
      <c r="A217" s="94"/>
      <c r="B217" s="94"/>
      <c r="C217" s="100" t="s">
        <v>303</v>
      </c>
      <c r="D217" s="101" t="n">
        <v>0</v>
      </c>
      <c r="E217" s="77" t="n">
        <v>0</v>
      </c>
      <c r="F217" s="76" t="n">
        <v>0</v>
      </c>
      <c r="G217" s="98" t="n">
        <f aca="false">D217+E217+F217</f>
        <v>0</v>
      </c>
    </row>
    <row collapsed="false" customFormat="true" customHeight="false" hidden="false" ht="15.25" outlineLevel="0" r="218" s="103">
      <c r="A218" s="94"/>
      <c r="B218" s="94"/>
      <c r="C218" s="100" t="s">
        <v>304</v>
      </c>
      <c r="D218" s="101" t="n">
        <v>0</v>
      </c>
      <c r="E218" s="77" t="n">
        <v>0</v>
      </c>
      <c r="F218" s="76" t="n">
        <v>0</v>
      </c>
      <c r="G218" s="98" t="n">
        <f aca="false">D218+E218+F218</f>
        <v>0</v>
      </c>
    </row>
    <row collapsed="false" customFormat="true" customHeight="true" hidden="false" ht="15.75" outlineLevel="0" r="219" s="99">
      <c r="A219" s="94" t="s">
        <v>97</v>
      </c>
      <c r="B219" s="94" t="s">
        <v>215</v>
      </c>
      <c r="C219" s="95" t="s">
        <v>298</v>
      </c>
      <c r="D219" s="96" t="n">
        <v>57240.8</v>
      </c>
      <c r="E219" s="72" t="n">
        <f aca="false">E220+E223</f>
        <v>0</v>
      </c>
      <c r="F219" s="71" t="n">
        <f aca="false">F220+F223</f>
        <v>0</v>
      </c>
      <c r="G219" s="98" t="n">
        <f aca="false">D219+E219+F219</f>
        <v>57240.8</v>
      </c>
      <c r="H219" s="98"/>
      <c r="I219" s="98"/>
      <c r="J219" s="98"/>
    </row>
    <row collapsed="false" customFormat="true" customHeight="false" hidden="false" ht="15.25" outlineLevel="0" r="220" s="103">
      <c r="A220" s="94"/>
      <c r="B220" s="94"/>
      <c r="C220" s="100" t="s">
        <v>299</v>
      </c>
      <c r="D220" s="101" t="n">
        <v>57240.8</v>
      </c>
      <c r="E220" s="77" t="n">
        <v>0</v>
      </c>
      <c r="F220" s="76" t="n">
        <v>0</v>
      </c>
      <c r="G220" s="98" t="n">
        <f aca="false">D220+E220+F220</f>
        <v>57240.8</v>
      </c>
      <c r="H220" s="98"/>
    </row>
    <row collapsed="false" customFormat="true" customHeight="false" hidden="false" ht="15.25" outlineLevel="0" r="221" s="103">
      <c r="A221" s="94"/>
      <c r="B221" s="94"/>
      <c r="C221" s="100" t="s">
        <v>300</v>
      </c>
      <c r="D221" s="104" t="n">
        <v>28048</v>
      </c>
      <c r="E221" s="108" t="n">
        <v>0</v>
      </c>
      <c r="F221" s="109" t="n">
        <v>0</v>
      </c>
      <c r="G221" s="98" t="n">
        <f aca="false">D221+E221+F221</f>
        <v>28048</v>
      </c>
      <c r="H221" s="106"/>
    </row>
    <row collapsed="false" customFormat="true" customHeight="false" hidden="false" ht="15.25" outlineLevel="0" r="222" s="103">
      <c r="A222" s="94"/>
      <c r="B222" s="94"/>
      <c r="C222" s="100" t="s">
        <v>301</v>
      </c>
      <c r="D222" s="104" t="n">
        <v>0</v>
      </c>
      <c r="E222" s="108" t="n">
        <v>0</v>
      </c>
      <c r="F222" s="109" t="n">
        <v>0</v>
      </c>
      <c r="G222" s="98" t="n">
        <f aca="false">D222+E222+F222</f>
        <v>0</v>
      </c>
    </row>
    <row collapsed="false" customFormat="true" customHeight="false" hidden="false" ht="15.25" outlineLevel="0" r="223" s="103">
      <c r="A223" s="94"/>
      <c r="B223" s="94"/>
      <c r="C223" s="107" t="s">
        <v>302</v>
      </c>
      <c r="D223" s="101" t="n">
        <v>0</v>
      </c>
      <c r="E223" s="77" t="n">
        <v>0</v>
      </c>
      <c r="F223" s="76" t="n">
        <v>0</v>
      </c>
      <c r="G223" s="98" t="n">
        <f aca="false">D223+E223+F223</f>
        <v>0</v>
      </c>
    </row>
    <row collapsed="false" customFormat="true" customHeight="false" hidden="false" ht="15.25" outlineLevel="0" r="224" s="103">
      <c r="A224" s="94"/>
      <c r="B224" s="94"/>
      <c r="C224" s="100" t="s">
        <v>303</v>
      </c>
      <c r="D224" s="101" t="n">
        <v>0</v>
      </c>
      <c r="E224" s="77" t="n">
        <v>0</v>
      </c>
      <c r="F224" s="76" t="n">
        <v>0</v>
      </c>
      <c r="G224" s="98" t="n">
        <f aca="false">D224+E224+F224</f>
        <v>0</v>
      </c>
    </row>
    <row collapsed="false" customFormat="true" customHeight="false" hidden="false" ht="15.25" outlineLevel="0" r="225" s="103">
      <c r="A225" s="94"/>
      <c r="B225" s="94"/>
      <c r="C225" s="100" t="s">
        <v>304</v>
      </c>
      <c r="D225" s="101" t="n">
        <v>0</v>
      </c>
      <c r="E225" s="77" t="n">
        <v>0</v>
      </c>
      <c r="F225" s="76" t="n">
        <v>0</v>
      </c>
      <c r="G225" s="98" t="n">
        <f aca="false">D225+E225+F225</f>
        <v>0</v>
      </c>
    </row>
    <row collapsed="false" customFormat="true" customHeight="true" hidden="false" ht="15.75" outlineLevel="0" r="226" s="89">
      <c r="A226" s="79" t="s">
        <v>235</v>
      </c>
      <c r="B226" s="79" t="s">
        <v>236</v>
      </c>
      <c r="C226" s="80" t="s">
        <v>298</v>
      </c>
      <c r="D226" s="81" t="e">
        <f aca="false">D227</f>
        <v>#VALUE!</v>
      </c>
      <c r="E226" s="82" t="n">
        <v>7896</v>
      </c>
      <c r="F226" s="81" t="n">
        <v>7896</v>
      </c>
      <c r="G226" s="83" t="e">
        <f aca="false">D226+E226+F226</f>
        <v>#VALUE!</v>
      </c>
    </row>
    <row collapsed="false" customFormat="true" customHeight="false" hidden="false" ht="15.25" outlineLevel="0" r="227" s="89">
      <c r="A227" s="79"/>
      <c r="B227" s="79"/>
      <c r="C227" s="85" t="s">
        <v>299</v>
      </c>
      <c r="D227" s="88" t="e">
        <f aca="false">['file:///home/vorobjeva/documents/новые документы/2013/39-302/489/489    таблица 6_7_  к о вн     420.xlsx']'ТАБЛИЦА 6'!J98</f>
        <v>#VALUE!</v>
      </c>
      <c r="E227" s="87" t="n">
        <v>7896</v>
      </c>
      <c r="F227" s="88" t="n">
        <v>7896</v>
      </c>
      <c r="G227" s="83" t="e">
        <f aca="false">D227+E227+F227</f>
        <v>#VALUE!</v>
      </c>
    </row>
    <row collapsed="false" customFormat="true" customHeight="false" hidden="false" ht="15.25" outlineLevel="0" r="228" s="89">
      <c r="A228" s="79"/>
      <c r="B228" s="79"/>
      <c r="C228" s="85" t="s">
        <v>300</v>
      </c>
      <c r="D228" s="88" t="n">
        <v>0</v>
      </c>
      <c r="E228" s="87" t="n">
        <v>0</v>
      </c>
      <c r="F228" s="88" t="n">
        <v>0</v>
      </c>
      <c r="G228" s="83" t="n">
        <f aca="false">D228+E228+F228</f>
        <v>0</v>
      </c>
    </row>
    <row collapsed="false" customFormat="true" customHeight="false" hidden="false" ht="15.25" outlineLevel="0" r="229" s="89">
      <c r="A229" s="79"/>
      <c r="B229" s="79"/>
      <c r="C229" s="85" t="s">
        <v>301</v>
      </c>
      <c r="D229" s="88" t="n">
        <v>0</v>
      </c>
      <c r="E229" s="87" t="n">
        <v>0</v>
      </c>
      <c r="F229" s="88" t="n">
        <v>0</v>
      </c>
      <c r="G229" s="83" t="n">
        <f aca="false">D229+E229+F229</f>
        <v>0</v>
      </c>
    </row>
    <row collapsed="false" customFormat="true" customHeight="false" hidden="false" ht="15.25" outlineLevel="0" r="230" s="89">
      <c r="A230" s="79"/>
      <c r="B230" s="79"/>
      <c r="C230" s="93" t="s">
        <v>302</v>
      </c>
      <c r="D230" s="88" t="n">
        <v>0</v>
      </c>
      <c r="E230" s="87" t="n">
        <v>0</v>
      </c>
      <c r="F230" s="88" t="n">
        <v>0</v>
      </c>
      <c r="G230" s="83" t="n">
        <f aca="false">D230+E230+F230</f>
        <v>0</v>
      </c>
    </row>
    <row collapsed="false" customFormat="true" customHeight="false" hidden="false" ht="15.25" outlineLevel="0" r="231" s="89">
      <c r="A231" s="79"/>
      <c r="B231" s="79"/>
      <c r="C231" s="85" t="s">
        <v>303</v>
      </c>
      <c r="D231" s="88" t="n">
        <v>0</v>
      </c>
      <c r="E231" s="87" t="n">
        <v>0</v>
      </c>
      <c r="F231" s="88" t="n">
        <v>0</v>
      </c>
      <c r="G231" s="83" t="n">
        <f aca="false">D231+E231+F231</f>
        <v>0</v>
      </c>
    </row>
    <row collapsed="false" customFormat="true" customHeight="false" hidden="false" ht="15.25" outlineLevel="0" r="232" s="89">
      <c r="A232" s="79"/>
      <c r="B232" s="79"/>
      <c r="C232" s="85" t="s">
        <v>304</v>
      </c>
      <c r="D232" s="88" t="n">
        <v>0</v>
      </c>
      <c r="E232" s="87" t="n">
        <v>0</v>
      </c>
      <c r="F232" s="88" t="n">
        <v>0</v>
      </c>
      <c r="G232" s="83" t="n">
        <f aca="false">D232+E232+F232</f>
        <v>0</v>
      </c>
    </row>
    <row collapsed="false" customFormat="true" customHeight="true" hidden="false" ht="15.75" outlineLevel="0" r="233" s="99">
      <c r="A233" s="94" t="s">
        <v>97</v>
      </c>
      <c r="B233" s="94" t="s">
        <v>308</v>
      </c>
      <c r="C233" s="95" t="s">
        <v>298</v>
      </c>
      <c r="D233" s="96" t="e">
        <f aca="false">D234+D237</f>
        <v>#VALUE!</v>
      </c>
      <c r="E233" s="97" t="n">
        <f aca="false">E234+E237</f>
        <v>0</v>
      </c>
      <c r="F233" s="96" t="n">
        <f aca="false">F234+F237</f>
        <v>0</v>
      </c>
      <c r="G233" s="98" t="e">
        <f aca="false">D233+E233+F233</f>
        <v>#VALUE!</v>
      </c>
      <c r="H233" s="98"/>
      <c r="I233" s="98"/>
      <c r="J233" s="98"/>
    </row>
    <row collapsed="false" customFormat="true" customHeight="false" hidden="false" ht="15.25" outlineLevel="0" r="234" s="103">
      <c r="A234" s="94"/>
      <c r="B234" s="94"/>
      <c r="C234" s="100" t="s">
        <v>299</v>
      </c>
      <c r="D234" s="101" t="e">
        <f aca="false">['file:///home/vorobjeva/documents/новые документы/2013/39-302/489/489    таблица 6_7_  к о вн     420.xlsx']'ТАБЛИЦА 6'!J105</f>
        <v>#VALUE!</v>
      </c>
      <c r="E234" s="102" t="n">
        <v>0</v>
      </c>
      <c r="F234" s="101" t="n">
        <v>0</v>
      </c>
      <c r="G234" s="98" t="e">
        <f aca="false">D234+E234+F234</f>
        <v>#VALUE!</v>
      </c>
      <c r="H234" s="98"/>
    </row>
    <row collapsed="false" customFormat="true" customHeight="false" hidden="false" ht="15.25" outlineLevel="0" r="235" s="103">
      <c r="A235" s="94"/>
      <c r="B235" s="94"/>
      <c r="C235" s="100" t="s">
        <v>300</v>
      </c>
      <c r="D235" s="104" t="n">
        <v>0</v>
      </c>
      <c r="E235" s="105" t="n">
        <v>0</v>
      </c>
      <c r="F235" s="104" t="n">
        <v>0</v>
      </c>
      <c r="G235" s="98" t="n">
        <f aca="false">D235+E235+F235</f>
        <v>0</v>
      </c>
      <c r="H235" s="106"/>
    </row>
    <row collapsed="false" customFormat="true" customHeight="false" hidden="false" ht="15.25" outlineLevel="0" r="236" s="103">
      <c r="A236" s="94"/>
      <c r="B236" s="94"/>
      <c r="C236" s="100" t="s">
        <v>301</v>
      </c>
      <c r="D236" s="104" t="n">
        <v>0</v>
      </c>
      <c r="E236" s="105" t="n">
        <v>0</v>
      </c>
      <c r="F236" s="104" t="n">
        <v>0</v>
      </c>
      <c r="G236" s="98" t="n">
        <f aca="false">D236+E236+F236</f>
        <v>0</v>
      </c>
    </row>
    <row collapsed="false" customFormat="true" customHeight="false" hidden="false" ht="15.25" outlineLevel="0" r="237" s="103">
      <c r="A237" s="94"/>
      <c r="B237" s="94"/>
      <c r="C237" s="107" t="s">
        <v>302</v>
      </c>
      <c r="D237" s="101" t="n">
        <v>0</v>
      </c>
      <c r="E237" s="102" t="n">
        <v>0</v>
      </c>
      <c r="F237" s="101" t="n">
        <v>0</v>
      </c>
      <c r="G237" s="98" t="n">
        <f aca="false">D237+E237+F237</f>
        <v>0</v>
      </c>
    </row>
    <row collapsed="false" customFormat="true" customHeight="false" hidden="false" ht="15.25" outlineLevel="0" r="238" s="103">
      <c r="A238" s="94"/>
      <c r="B238" s="94"/>
      <c r="C238" s="100" t="s">
        <v>303</v>
      </c>
      <c r="D238" s="101" t="n">
        <v>0</v>
      </c>
      <c r="E238" s="102" t="n">
        <v>0</v>
      </c>
      <c r="F238" s="101" t="n">
        <v>0</v>
      </c>
      <c r="G238" s="98" t="n">
        <f aca="false">D238+E238+F238</f>
        <v>0</v>
      </c>
      <c r="I238" s="106"/>
    </row>
    <row collapsed="false" customFormat="true" customHeight="false" hidden="false" ht="15.25" outlineLevel="0" r="239" s="103">
      <c r="A239" s="94"/>
      <c r="B239" s="94"/>
      <c r="C239" s="100" t="s">
        <v>304</v>
      </c>
      <c r="D239" s="101" t="n">
        <v>0</v>
      </c>
      <c r="E239" s="102" t="n">
        <v>0</v>
      </c>
      <c r="F239" s="101" t="n">
        <v>0</v>
      </c>
      <c r="G239" s="98" t="n">
        <f aca="false">D239+E239+F239</f>
        <v>0</v>
      </c>
    </row>
    <row collapsed="false" customFormat="true" customHeight="true" hidden="false" ht="15.75" outlineLevel="0" r="240" s="99">
      <c r="A240" s="94" t="s">
        <v>97</v>
      </c>
      <c r="B240" s="94" t="s">
        <v>253</v>
      </c>
      <c r="C240" s="95" t="s">
        <v>298</v>
      </c>
      <c r="D240" s="96" t="n">
        <v>58400</v>
      </c>
      <c r="E240" s="97" t="n">
        <v>7400</v>
      </c>
      <c r="F240" s="96" t="n">
        <v>7400</v>
      </c>
      <c r="G240" s="98" t="n">
        <f aca="false">D240+E240+F240</f>
        <v>73200</v>
      </c>
      <c r="H240" s="98"/>
      <c r="I240" s="98"/>
      <c r="J240" s="98"/>
    </row>
    <row collapsed="false" customFormat="true" customHeight="false" hidden="false" ht="15.25" outlineLevel="0" r="241" s="103">
      <c r="A241" s="94"/>
      <c r="B241" s="94"/>
      <c r="C241" s="100" t="s">
        <v>299</v>
      </c>
      <c r="D241" s="101" t="n">
        <v>58400</v>
      </c>
      <c r="E241" s="102" t="n">
        <v>7400</v>
      </c>
      <c r="F241" s="101" t="n">
        <v>7400</v>
      </c>
      <c r="G241" s="98" t="n">
        <f aca="false">D241+E241+F241</f>
        <v>73200</v>
      </c>
      <c r="H241" s="98"/>
    </row>
    <row collapsed="false" customFormat="true" customHeight="false" hidden="false" ht="15.25" outlineLevel="0" r="242" s="103">
      <c r="A242" s="94"/>
      <c r="B242" s="94"/>
      <c r="C242" s="100" t="s">
        <v>300</v>
      </c>
      <c r="D242" s="104" t="n">
        <v>0</v>
      </c>
      <c r="E242" s="105" t="n">
        <v>0</v>
      </c>
      <c r="F242" s="104" t="n">
        <v>0</v>
      </c>
      <c r="G242" s="98" t="n">
        <f aca="false">D242+E242+F242</f>
        <v>0</v>
      </c>
      <c r="H242" s="106"/>
    </row>
    <row collapsed="false" customFormat="true" customHeight="false" hidden="false" ht="15.25" outlineLevel="0" r="243" s="103">
      <c r="A243" s="94"/>
      <c r="B243" s="94"/>
      <c r="C243" s="100" t="s">
        <v>301</v>
      </c>
      <c r="D243" s="104" t="n">
        <v>0</v>
      </c>
      <c r="E243" s="105" t="n">
        <v>0</v>
      </c>
      <c r="F243" s="104" t="n">
        <v>0</v>
      </c>
      <c r="G243" s="98" t="n">
        <f aca="false">D243+E243+F243</f>
        <v>0</v>
      </c>
    </row>
    <row collapsed="false" customFormat="true" customHeight="false" hidden="false" ht="15.25" outlineLevel="0" r="244" s="103">
      <c r="A244" s="94"/>
      <c r="B244" s="94"/>
      <c r="C244" s="107" t="s">
        <v>302</v>
      </c>
      <c r="D244" s="101" t="n">
        <v>0</v>
      </c>
      <c r="E244" s="102" t="n">
        <v>0</v>
      </c>
      <c r="F244" s="101" t="n">
        <v>0</v>
      </c>
      <c r="G244" s="98" t="n">
        <f aca="false">D244+E244+F244</f>
        <v>0</v>
      </c>
    </row>
    <row collapsed="false" customFormat="true" customHeight="false" hidden="false" ht="15.25" outlineLevel="0" r="245" s="103">
      <c r="A245" s="94"/>
      <c r="B245" s="94"/>
      <c r="C245" s="100" t="s">
        <v>303</v>
      </c>
      <c r="D245" s="101" t="n">
        <v>0</v>
      </c>
      <c r="E245" s="102" t="n">
        <v>0</v>
      </c>
      <c r="F245" s="101" t="n">
        <v>0</v>
      </c>
      <c r="G245" s="98" t="n">
        <f aca="false">D245+E245+F245</f>
        <v>0</v>
      </c>
    </row>
    <row collapsed="false" customFormat="true" customHeight="false" hidden="false" ht="15.25" outlineLevel="0" r="246" s="103">
      <c r="A246" s="94"/>
      <c r="B246" s="94"/>
      <c r="C246" s="100" t="s">
        <v>304</v>
      </c>
      <c r="D246" s="101" t="n">
        <v>0</v>
      </c>
      <c r="E246" s="102" t="n">
        <v>0</v>
      </c>
      <c r="F246" s="101" t="n">
        <v>0</v>
      </c>
      <c r="G246" s="98" t="n">
        <f aca="false">D246+E246+F246</f>
        <v>0</v>
      </c>
    </row>
    <row collapsed="false" customFormat="true" customHeight="true" hidden="false" ht="15.75" outlineLevel="0" r="247" s="99">
      <c r="A247" s="94" t="s">
        <v>97</v>
      </c>
      <c r="B247" s="94" t="s">
        <v>267</v>
      </c>
      <c r="C247" s="95" t="s">
        <v>298</v>
      </c>
      <c r="D247" s="96" t="n">
        <v>496</v>
      </c>
      <c r="E247" s="97" t="n">
        <v>496</v>
      </c>
      <c r="F247" s="96" t="n">
        <v>496</v>
      </c>
      <c r="G247" s="98" t="n">
        <f aca="false">D247+E247+F247</f>
        <v>1488</v>
      </c>
      <c r="H247" s="98"/>
      <c r="I247" s="98"/>
      <c r="J247" s="98"/>
    </row>
    <row collapsed="false" customFormat="true" customHeight="false" hidden="false" ht="15.25" outlineLevel="0" r="248" s="103">
      <c r="A248" s="94"/>
      <c r="B248" s="94"/>
      <c r="C248" s="100" t="s">
        <v>299</v>
      </c>
      <c r="D248" s="101" t="n">
        <v>496</v>
      </c>
      <c r="E248" s="102" t="n">
        <v>496</v>
      </c>
      <c r="F248" s="101" t="n">
        <v>496</v>
      </c>
      <c r="G248" s="98" t="n">
        <f aca="false">D248+E248+F248</f>
        <v>1488</v>
      </c>
      <c r="H248" s="98"/>
    </row>
    <row collapsed="false" customFormat="true" customHeight="false" hidden="false" ht="15.25" outlineLevel="0" r="249" s="103">
      <c r="A249" s="94"/>
      <c r="B249" s="94"/>
      <c r="C249" s="100" t="s">
        <v>300</v>
      </c>
      <c r="D249" s="104" t="n">
        <v>0</v>
      </c>
      <c r="E249" s="105" t="n">
        <v>0</v>
      </c>
      <c r="F249" s="104" t="n">
        <v>0</v>
      </c>
      <c r="G249" s="98" t="n">
        <f aca="false">D249+E249+F249</f>
        <v>0</v>
      </c>
      <c r="H249" s="106"/>
    </row>
    <row collapsed="false" customFormat="true" customHeight="false" hidden="false" ht="15.25" outlineLevel="0" r="250" s="103">
      <c r="A250" s="94"/>
      <c r="B250" s="94"/>
      <c r="C250" s="100" t="s">
        <v>301</v>
      </c>
      <c r="D250" s="104" t="n">
        <v>0</v>
      </c>
      <c r="E250" s="105" t="n">
        <v>0</v>
      </c>
      <c r="F250" s="104" t="n">
        <v>0</v>
      </c>
      <c r="G250" s="98" t="n">
        <f aca="false">D250+E250+F250</f>
        <v>0</v>
      </c>
    </row>
    <row collapsed="false" customFormat="true" customHeight="false" hidden="false" ht="15.25" outlineLevel="0" r="251" s="103">
      <c r="A251" s="94"/>
      <c r="B251" s="94"/>
      <c r="C251" s="107" t="s">
        <v>302</v>
      </c>
      <c r="D251" s="101" t="n">
        <v>0</v>
      </c>
      <c r="E251" s="102" t="n">
        <v>0</v>
      </c>
      <c r="F251" s="101" t="n">
        <v>0</v>
      </c>
      <c r="G251" s="98" t="n">
        <f aca="false">D251+E251+F251</f>
        <v>0</v>
      </c>
    </row>
    <row collapsed="false" customFormat="true" customHeight="false" hidden="false" ht="15.25" outlineLevel="0" r="252" s="103">
      <c r="A252" s="94"/>
      <c r="B252" s="94"/>
      <c r="C252" s="100" t="s">
        <v>303</v>
      </c>
      <c r="D252" s="101" t="n">
        <v>0</v>
      </c>
      <c r="E252" s="102" t="n">
        <v>0</v>
      </c>
      <c r="F252" s="101" t="n">
        <v>0</v>
      </c>
      <c r="G252" s="98" t="n">
        <f aca="false">D252+E252+F252</f>
        <v>0</v>
      </c>
    </row>
    <row collapsed="false" customFormat="true" customHeight="false" hidden="false" ht="15.25" outlineLevel="0" r="253" s="103">
      <c r="A253" s="94"/>
      <c r="B253" s="94"/>
      <c r="C253" s="100" t="s">
        <v>304</v>
      </c>
      <c r="D253" s="101" t="n">
        <v>0</v>
      </c>
      <c r="E253" s="102" t="n">
        <v>0</v>
      </c>
      <c r="F253" s="101" t="n">
        <v>0</v>
      </c>
      <c r="G253" s="98" t="n">
        <f aca="false">D253+E253+F253</f>
        <v>0</v>
      </c>
    </row>
    <row collapsed="false" customFormat="true" customHeight="true" hidden="false" ht="15.75" outlineLevel="0" r="254" s="89">
      <c r="A254" s="79" t="s">
        <v>271</v>
      </c>
      <c r="B254" s="79" t="s">
        <v>272</v>
      </c>
      <c r="C254" s="80" t="s">
        <v>298</v>
      </c>
      <c r="D254" s="81" t="e">
        <f aca="false">D255</f>
        <v>#VALUE!</v>
      </c>
      <c r="E254" s="82" t="n">
        <v>80643.7</v>
      </c>
      <c r="F254" s="81" t="n">
        <v>80979.6</v>
      </c>
      <c r="G254" s="83" t="e">
        <f aca="false">D254+E254+F254</f>
        <v>#VALUE!</v>
      </c>
    </row>
    <row collapsed="false" customFormat="true" customHeight="false" hidden="false" ht="15.25" outlineLevel="0" r="255" s="89">
      <c r="A255" s="79"/>
      <c r="B255" s="79"/>
      <c r="C255" s="85" t="s">
        <v>299</v>
      </c>
      <c r="D255" s="88" t="e">
        <f aca="false">['file:///home/vorobjeva/documents/новые документы/2013/39-302/489/489    таблица 6_7_  к о вн     420.xlsx']'ТАБЛИЦА 6'!J115</f>
        <v>#VALUE!</v>
      </c>
      <c r="E255" s="87" t="n">
        <v>80643.7</v>
      </c>
      <c r="F255" s="88" t="n">
        <v>80979.6</v>
      </c>
      <c r="G255" s="83" t="e">
        <f aca="false">D255+E255+F255</f>
        <v>#VALUE!</v>
      </c>
    </row>
    <row collapsed="false" customFormat="true" customHeight="false" hidden="false" ht="15.25" outlineLevel="0" r="256" s="89">
      <c r="A256" s="79"/>
      <c r="B256" s="79"/>
      <c r="C256" s="85" t="s">
        <v>300</v>
      </c>
      <c r="D256" s="88" t="n">
        <v>3030</v>
      </c>
      <c r="E256" s="87" t="n">
        <v>3130.6</v>
      </c>
      <c r="F256" s="88" t="n">
        <v>3130.6</v>
      </c>
      <c r="G256" s="83"/>
    </row>
    <row collapsed="false" customFormat="true" customHeight="false" hidden="false" ht="15.25" outlineLevel="0" r="257" s="89">
      <c r="A257" s="79"/>
      <c r="B257" s="79"/>
      <c r="C257" s="85" t="s">
        <v>301</v>
      </c>
      <c r="D257" s="88" t="n">
        <v>0</v>
      </c>
      <c r="E257" s="87" t="n">
        <v>0</v>
      </c>
      <c r="F257" s="88" t="n">
        <v>0</v>
      </c>
      <c r="G257" s="83"/>
    </row>
    <row collapsed="false" customFormat="true" customHeight="false" hidden="false" ht="15.25" outlineLevel="0" r="258" s="89">
      <c r="A258" s="79"/>
      <c r="B258" s="79"/>
      <c r="C258" s="93" t="s">
        <v>302</v>
      </c>
      <c r="D258" s="88" t="n">
        <v>0</v>
      </c>
      <c r="E258" s="87" t="n">
        <v>0</v>
      </c>
      <c r="F258" s="88" t="n">
        <v>0</v>
      </c>
      <c r="G258" s="83"/>
    </row>
    <row collapsed="false" customFormat="true" customHeight="false" hidden="false" ht="15.25" outlineLevel="0" r="259" s="89">
      <c r="A259" s="79"/>
      <c r="B259" s="79"/>
      <c r="C259" s="85" t="s">
        <v>303</v>
      </c>
      <c r="D259" s="88" t="n">
        <v>0</v>
      </c>
      <c r="E259" s="87" t="n">
        <v>0</v>
      </c>
      <c r="F259" s="88" t="n">
        <v>0</v>
      </c>
      <c r="G259" s="83"/>
    </row>
    <row collapsed="false" customFormat="true" customHeight="false" hidden="false" ht="15.25" outlineLevel="0" r="260" s="89">
      <c r="A260" s="79"/>
      <c r="B260" s="79"/>
      <c r="C260" s="85" t="s">
        <v>304</v>
      </c>
      <c r="D260" s="88" t="n">
        <v>0</v>
      </c>
      <c r="E260" s="87" t="n">
        <v>0</v>
      </c>
      <c r="F260" s="88" t="n">
        <v>0</v>
      </c>
      <c r="G260" s="83"/>
    </row>
    <row collapsed="false" customFormat="true" customHeight="true" hidden="false" ht="15.75" outlineLevel="0" r="261" s="99">
      <c r="A261" s="94" t="s">
        <v>97</v>
      </c>
      <c r="B261" s="94" t="s">
        <v>275</v>
      </c>
      <c r="C261" s="95" t="s">
        <v>298</v>
      </c>
      <c r="D261" s="96" t="e">
        <f aca="false">D262+D265</f>
        <v>#VALUE!</v>
      </c>
      <c r="E261" s="97" t="n">
        <v>77513.1</v>
      </c>
      <c r="F261" s="96" t="n">
        <v>77849</v>
      </c>
      <c r="G261" s="98" t="e">
        <f aca="false">D261+E261+F261</f>
        <v>#VALUE!</v>
      </c>
      <c r="H261" s="98"/>
      <c r="I261" s="98"/>
      <c r="J261" s="98"/>
    </row>
    <row collapsed="false" customFormat="true" customHeight="false" hidden="false" ht="15.25" outlineLevel="0" r="262" s="103">
      <c r="A262" s="94"/>
      <c r="B262" s="94"/>
      <c r="C262" s="100" t="s">
        <v>299</v>
      </c>
      <c r="D262" s="101" t="e">
        <f aca="false">['file:///home/vorobjeva/documents/новые документы/2013/39-302/489/489    таблица 6_7_  к о вн     420.xlsx']'ТАБЛИЦА 6'!J120</f>
        <v>#VALUE!</v>
      </c>
      <c r="E262" s="102" t="n">
        <v>77513.1</v>
      </c>
      <c r="F262" s="101" t="n">
        <v>77849</v>
      </c>
      <c r="G262" s="98" t="e">
        <f aca="false">D262+E262+F262</f>
        <v>#VALUE!</v>
      </c>
      <c r="H262" s="98"/>
    </row>
    <row collapsed="false" customFormat="true" customHeight="false" hidden="false" ht="15.25" outlineLevel="0" r="263" s="103">
      <c r="A263" s="94"/>
      <c r="B263" s="94"/>
      <c r="C263" s="100" t="s">
        <v>300</v>
      </c>
      <c r="D263" s="104" t="n">
        <v>0</v>
      </c>
      <c r="E263" s="105" t="n">
        <v>0</v>
      </c>
      <c r="F263" s="104" t="n">
        <v>0</v>
      </c>
      <c r="G263" s="98" t="n">
        <f aca="false">D263+E263+F263</f>
        <v>0</v>
      </c>
      <c r="H263" s="106"/>
    </row>
    <row collapsed="false" customFormat="true" customHeight="false" hidden="false" ht="15.25" outlineLevel="0" r="264" s="103">
      <c r="A264" s="94"/>
      <c r="B264" s="94"/>
      <c r="C264" s="100" t="s">
        <v>301</v>
      </c>
      <c r="D264" s="104" t="n">
        <v>0</v>
      </c>
      <c r="E264" s="105" t="n">
        <v>0</v>
      </c>
      <c r="F264" s="104" t="n">
        <v>0</v>
      </c>
      <c r="G264" s="98" t="n">
        <f aca="false">D264+E264+F264</f>
        <v>0</v>
      </c>
    </row>
    <row collapsed="false" customFormat="true" customHeight="false" hidden="false" ht="15.25" outlineLevel="0" r="265" s="103">
      <c r="A265" s="94"/>
      <c r="B265" s="94"/>
      <c r="C265" s="107" t="s">
        <v>302</v>
      </c>
      <c r="D265" s="101" t="n">
        <v>0</v>
      </c>
      <c r="E265" s="102" t="n">
        <v>0</v>
      </c>
      <c r="F265" s="101" t="n">
        <v>0</v>
      </c>
      <c r="G265" s="98" t="n">
        <f aca="false">D265+E265+F265</f>
        <v>0</v>
      </c>
    </row>
    <row collapsed="false" customFormat="true" customHeight="false" hidden="false" ht="15.25" outlineLevel="0" r="266" s="103">
      <c r="A266" s="94"/>
      <c r="B266" s="94"/>
      <c r="C266" s="100" t="s">
        <v>303</v>
      </c>
      <c r="D266" s="101" t="n">
        <v>0</v>
      </c>
      <c r="E266" s="102" t="n">
        <v>0</v>
      </c>
      <c r="F266" s="101" t="n">
        <v>0</v>
      </c>
      <c r="G266" s="98" t="n">
        <f aca="false">D266+E266+F266</f>
        <v>0</v>
      </c>
    </row>
    <row collapsed="false" customFormat="true" customHeight="true" hidden="false" ht="33.25" outlineLevel="0" r="267" s="103">
      <c r="A267" s="94"/>
      <c r="B267" s="94"/>
      <c r="C267" s="100" t="s">
        <v>304</v>
      </c>
      <c r="D267" s="101" t="n">
        <v>0</v>
      </c>
      <c r="E267" s="102" t="n">
        <v>0</v>
      </c>
      <c r="F267" s="101" t="n">
        <v>0</v>
      </c>
      <c r="G267" s="98" t="n">
        <f aca="false">D267+E267+F267</f>
        <v>0</v>
      </c>
    </row>
    <row collapsed="false" customFormat="true" customHeight="true" hidden="false" ht="15.75" outlineLevel="0" r="268" s="99">
      <c r="A268" s="94" t="s">
        <v>97</v>
      </c>
      <c r="B268" s="94" t="s">
        <v>282</v>
      </c>
      <c r="C268" s="95" t="s">
        <v>298</v>
      </c>
      <c r="D268" s="96" t="n">
        <v>3030</v>
      </c>
      <c r="E268" s="97" t="n">
        <f aca="false">E269+E272</f>
        <v>3130.6</v>
      </c>
      <c r="F268" s="96" t="n">
        <f aca="false">F269+F272</f>
        <v>3130.6</v>
      </c>
      <c r="G268" s="98" t="n">
        <f aca="false">D268+E268+F268</f>
        <v>9291.2</v>
      </c>
      <c r="H268" s="98"/>
      <c r="I268" s="98"/>
      <c r="J268" s="98"/>
    </row>
    <row collapsed="false" customFormat="true" customHeight="false" hidden="false" ht="15.25" outlineLevel="0" r="269" s="103">
      <c r="A269" s="94"/>
      <c r="B269" s="94"/>
      <c r="C269" s="100" t="s">
        <v>299</v>
      </c>
      <c r="D269" s="101" t="n">
        <v>3030</v>
      </c>
      <c r="E269" s="102" t="n">
        <v>3130.6</v>
      </c>
      <c r="F269" s="101" t="n">
        <v>3130.6</v>
      </c>
      <c r="G269" s="98" t="n">
        <f aca="false">D269+E269+F269</f>
        <v>9291.2</v>
      </c>
      <c r="H269" s="98"/>
    </row>
    <row collapsed="false" customFormat="true" customHeight="false" hidden="false" ht="15.25" outlineLevel="0" r="270" s="103">
      <c r="A270" s="94"/>
      <c r="B270" s="94"/>
      <c r="C270" s="100" t="s">
        <v>300</v>
      </c>
      <c r="D270" s="104" t="n">
        <v>3030</v>
      </c>
      <c r="E270" s="102" t="n">
        <f aca="false">E269</f>
        <v>3130.6</v>
      </c>
      <c r="F270" s="101" t="n">
        <f aca="false">F269</f>
        <v>3130.6</v>
      </c>
      <c r="G270" s="98" t="n">
        <f aca="false">D270+E270+F270</f>
        <v>9291.2</v>
      </c>
      <c r="H270" s="106"/>
    </row>
    <row collapsed="false" customFormat="true" customHeight="false" hidden="false" ht="15.25" outlineLevel="0" r="271" s="103">
      <c r="A271" s="94"/>
      <c r="B271" s="94"/>
      <c r="C271" s="100" t="s">
        <v>301</v>
      </c>
      <c r="D271" s="104" t="n">
        <v>0</v>
      </c>
      <c r="E271" s="105" t="n">
        <v>0</v>
      </c>
      <c r="F271" s="104" t="n">
        <v>0</v>
      </c>
      <c r="G271" s="98" t="n">
        <f aca="false">D271+E271+F271</f>
        <v>0</v>
      </c>
    </row>
    <row collapsed="false" customFormat="true" customHeight="false" hidden="false" ht="15.25" outlineLevel="0" r="272" s="103">
      <c r="A272" s="94"/>
      <c r="B272" s="94"/>
      <c r="C272" s="107" t="s">
        <v>302</v>
      </c>
      <c r="D272" s="101" t="n">
        <v>0</v>
      </c>
      <c r="E272" s="102" t="n">
        <v>0</v>
      </c>
      <c r="F272" s="101" t="n">
        <v>0</v>
      </c>
      <c r="G272" s="98" t="n">
        <f aca="false">D272+E272+F272</f>
        <v>0</v>
      </c>
    </row>
    <row collapsed="false" customFormat="true" customHeight="false" hidden="false" ht="15.25" outlineLevel="0" r="273" s="103">
      <c r="A273" s="94"/>
      <c r="B273" s="94"/>
      <c r="C273" s="100" t="s">
        <v>303</v>
      </c>
      <c r="D273" s="101" t="n">
        <v>0</v>
      </c>
      <c r="E273" s="102" t="n">
        <v>0</v>
      </c>
      <c r="F273" s="101" t="n">
        <v>0</v>
      </c>
      <c r="G273" s="98" t="n">
        <f aca="false">D273+E273+F273</f>
        <v>0</v>
      </c>
    </row>
    <row collapsed="false" customFormat="true" customHeight="false" hidden="false" ht="15.25" outlineLevel="0" r="274" s="103">
      <c r="A274" s="94"/>
      <c r="B274" s="94"/>
      <c r="C274" s="100" t="s">
        <v>304</v>
      </c>
      <c r="D274" s="101" t="n">
        <v>0</v>
      </c>
      <c r="E274" s="102" t="n">
        <v>0</v>
      </c>
      <c r="F274" s="101" t="n">
        <v>0</v>
      </c>
      <c r="G274" s="98" t="n">
        <f aca="false">D274+E274+F274</f>
        <v>0</v>
      </c>
    </row>
    <row collapsed="false" customFormat="true" customHeight="true" hidden="false" ht="15.75" outlineLevel="0" r="275" s="99">
      <c r="A275" s="94" t="s">
        <v>97</v>
      </c>
      <c r="B275" s="94" t="s">
        <v>285</v>
      </c>
      <c r="C275" s="95" t="s">
        <v>298</v>
      </c>
      <c r="D275" s="96" t="e">
        <f aca="false">D276+D279</f>
        <v>#VALUE!</v>
      </c>
      <c r="E275" s="97" t="n">
        <f aca="false">E276+E279</f>
        <v>0</v>
      </c>
      <c r="F275" s="96" t="n">
        <f aca="false">F276+F279</f>
        <v>0</v>
      </c>
      <c r="G275" s="98" t="e">
        <f aca="false">D275+E275+F275</f>
        <v>#VALUE!</v>
      </c>
      <c r="H275" s="98"/>
      <c r="I275" s="98"/>
      <c r="J275" s="98"/>
    </row>
    <row collapsed="false" customFormat="true" customHeight="false" hidden="false" ht="15.25" outlineLevel="0" r="276" s="103">
      <c r="A276" s="94"/>
      <c r="B276" s="94"/>
      <c r="C276" s="100" t="s">
        <v>299</v>
      </c>
      <c r="D276" s="101" t="e">
        <f aca="false">['file:///home/vorobjeva/documents/новые документы/2013/39-302/489/489    таблица 6_7_  к о вн     420.xlsx']'ТАБЛИЦА 6'!J123</f>
        <v>#VALUE!</v>
      </c>
      <c r="E276" s="102" t="n">
        <v>0</v>
      </c>
      <c r="F276" s="101" t="n">
        <v>0</v>
      </c>
      <c r="G276" s="98" t="e">
        <f aca="false">D276+E276+F276</f>
        <v>#VALUE!</v>
      </c>
      <c r="H276" s="98"/>
    </row>
    <row collapsed="false" customFormat="true" customHeight="false" hidden="false" ht="15.25" outlineLevel="0" r="277" s="103">
      <c r="A277" s="94"/>
      <c r="B277" s="94"/>
      <c r="C277" s="100" t="s">
        <v>300</v>
      </c>
      <c r="D277" s="104" t="n">
        <v>0</v>
      </c>
      <c r="E277" s="105" t="n">
        <v>0</v>
      </c>
      <c r="F277" s="104" t="n">
        <v>0</v>
      </c>
      <c r="G277" s="98" t="n">
        <f aca="false">D277+E277+F277</f>
        <v>0</v>
      </c>
      <c r="H277" s="106"/>
    </row>
    <row collapsed="false" customFormat="true" customHeight="false" hidden="false" ht="15.25" outlineLevel="0" r="278" s="103">
      <c r="A278" s="94"/>
      <c r="B278" s="94"/>
      <c r="C278" s="100" t="s">
        <v>301</v>
      </c>
      <c r="D278" s="104" t="n">
        <v>0</v>
      </c>
      <c r="E278" s="105" t="n">
        <v>0</v>
      </c>
      <c r="F278" s="104" t="n">
        <v>0</v>
      </c>
      <c r="G278" s="98" t="n">
        <f aca="false">D278+E278+F278</f>
        <v>0</v>
      </c>
    </row>
    <row collapsed="false" customFormat="true" customHeight="false" hidden="false" ht="15.25" outlineLevel="0" r="279" s="103">
      <c r="A279" s="94"/>
      <c r="B279" s="94"/>
      <c r="C279" s="107" t="s">
        <v>302</v>
      </c>
      <c r="D279" s="101" t="n">
        <v>0</v>
      </c>
      <c r="E279" s="102" t="n">
        <v>0</v>
      </c>
      <c r="F279" s="101" t="n">
        <v>0</v>
      </c>
      <c r="G279" s="98" t="n">
        <f aca="false">D279+E279+F279</f>
        <v>0</v>
      </c>
    </row>
    <row collapsed="false" customFormat="true" customHeight="false" hidden="false" ht="15.25" outlineLevel="0" r="280" s="103">
      <c r="A280" s="94"/>
      <c r="B280" s="94"/>
      <c r="C280" s="100" t="s">
        <v>303</v>
      </c>
      <c r="D280" s="101" t="n">
        <v>0</v>
      </c>
      <c r="E280" s="102" t="n">
        <v>0</v>
      </c>
      <c r="F280" s="101" t="n">
        <v>0</v>
      </c>
      <c r="G280" s="98" t="n">
        <f aca="false">D280+E280+F280</f>
        <v>0</v>
      </c>
    </row>
    <row collapsed="false" customFormat="true" customHeight="false" hidden="false" ht="15.25" outlineLevel="0" r="281" s="103">
      <c r="A281" s="94"/>
      <c r="B281" s="94"/>
      <c r="C281" s="100" t="s">
        <v>304</v>
      </c>
      <c r="D281" s="101" t="n">
        <v>0</v>
      </c>
      <c r="E281" s="102" t="n">
        <v>0</v>
      </c>
      <c r="F281" s="101" t="n">
        <v>0</v>
      </c>
      <c r="G281" s="98" t="n">
        <f aca="false">D281+E281+F281</f>
        <v>0</v>
      </c>
    </row>
  </sheetData>
  <autoFilter ref="A14:J281"/>
  <mergeCells count="84">
    <mergeCell ref="D1:F1"/>
    <mergeCell ref="A3:F3"/>
    <mergeCell ref="A5:A6"/>
    <mergeCell ref="B5:B6"/>
    <mergeCell ref="C5:C6"/>
    <mergeCell ref="D5:F5"/>
    <mergeCell ref="A8:A14"/>
    <mergeCell ref="B8:B14"/>
    <mergeCell ref="A15:A21"/>
    <mergeCell ref="B15:B21"/>
    <mergeCell ref="A22:A28"/>
    <mergeCell ref="B22:B28"/>
    <mergeCell ref="A29:A35"/>
    <mergeCell ref="B29:B35"/>
    <mergeCell ref="A36:A42"/>
    <mergeCell ref="B36:B42"/>
    <mergeCell ref="A43:A49"/>
    <mergeCell ref="B43:B49"/>
    <mergeCell ref="A50:A56"/>
    <mergeCell ref="B50:B56"/>
    <mergeCell ref="A57:A63"/>
    <mergeCell ref="B57:B63"/>
    <mergeCell ref="A64:A70"/>
    <mergeCell ref="B64:B70"/>
    <mergeCell ref="A71:A78"/>
    <mergeCell ref="B71:B78"/>
    <mergeCell ref="A79:A85"/>
    <mergeCell ref="B79:B85"/>
    <mergeCell ref="A86:A92"/>
    <mergeCell ref="B86:B92"/>
    <mergeCell ref="A93:A99"/>
    <mergeCell ref="B93:B99"/>
    <mergeCell ref="A100:A106"/>
    <mergeCell ref="B100:B106"/>
    <mergeCell ref="A107:A113"/>
    <mergeCell ref="B107:B113"/>
    <mergeCell ref="A114:A120"/>
    <mergeCell ref="B114:B120"/>
    <mergeCell ref="A121:A127"/>
    <mergeCell ref="B121:B127"/>
    <mergeCell ref="A128:A134"/>
    <mergeCell ref="B128:B134"/>
    <mergeCell ref="A135:A141"/>
    <mergeCell ref="B135:B141"/>
    <mergeCell ref="A142:A148"/>
    <mergeCell ref="B142:B148"/>
    <mergeCell ref="A149:A155"/>
    <mergeCell ref="B149:B155"/>
    <mergeCell ref="A156:A162"/>
    <mergeCell ref="B156:B162"/>
    <mergeCell ref="A163:A169"/>
    <mergeCell ref="B163:B169"/>
    <mergeCell ref="A170:A176"/>
    <mergeCell ref="B170:B176"/>
    <mergeCell ref="A177:A183"/>
    <mergeCell ref="B177:B183"/>
    <mergeCell ref="A184:A190"/>
    <mergeCell ref="B184:B190"/>
    <mergeCell ref="A191:A197"/>
    <mergeCell ref="B191:B197"/>
    <mergeCell ref="A198:A204"/>
    <mergeCell ref="B198:B204"/>
    <mergeCell ref="A205:A211"/>
    <mergeCell ref="B205:B211"/>
    <mergeCell ref="A212:A218"/>
    <mergeCell ref="B212:B218"/>
    <mergeCell ref="A219:A225"/>
    <mergeCell ref="B219:B225"/>
    <mergeCell ref="A226:A232"/>
    <mergeCell ref="B226:B232"/>
    <mergeCell ref="A233:A239"/>
    <mergeCell ref="B233:B239"/>
    <mergeCell ref="A240:A246"/>
    <mergeCell ref="B240:B246"/>
    <mergeCell ref="A247:A253"/>
    <mergeCell ref="B247:B253"/>
    <mergeCell ref="A254:A260"/>
    <mergeCell ref="B254:B260"/>
    <mergeCell ref="A261:A267"/>
    <mergeCell ref="B261:B267"/>
    <mergeCell ref="A268:A274"/>
    <mergeCell ref="B268:B274"/>
    <mergeCell ref="A275:A281"/>
    <mergeCell ref="B275:B281"/>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4" fitToWidth="1" horizontalDpi="300" orientation="portrait" pageOrder="downThenOver" paperSize="9" scale="100" useFirstPageNumber="false" usePrinterDefaults="false" verticalDpi="300"/>
  <headerFooter differentFirst="false" differentOddEven="false">
    <oddHeader/>
    <oddFooter/>
  </headerFooter>
  <rowBreaks count="3" manualBreakCount="3">
    <brk id="78" man="true" max="16383" min="0"/>
    <brk id="120" man="true" max="16383" min="0"/>
    <brk id="260" man="true" max="16383" min="0"/>
  </rowBreaks>
  <colBreaks count="2" manualBreakCount="2">
    <brk id="3" man="true" max="65535" min="0"/>
    <brk id="7" man="true" max="65535" min="0"/>
  </colBreaks>
  <drawing r:id="rId1"/>
</worksheet>
</file>

<file path=xl/worksheets/sheet3.xml><?xml version="1.0" encoding="utf-8"?>
<worksheet xmlns="http://schemas.openxmlformats.org/spreadsheetml/2006/main" xmlns:r="http://schemas.openxmlformats.org/officeDocument/2006/relationships">
  <sheetPr filterMode="true">
    <pageSetUpPr fitToPage="false"/>
  </sheetPr>
  <dimension ref="A1:M827"/>
  <sheetViews>
    <sheetView colorId="64" defaultGridColor="true" rightToLeft="false" showFormulas="false" showGridLines="false" showOutlineSymbols="true" showRowColHeaders="true" showZeros="true" tabSelected="false" topLeftCell="A5" view="pageBreakPreview" windowProtection="false" workbookViewId="0" zoomScale="83" zoomScaleNormal="85" zoomScalePageLayoutView="83">
      <selection activeCell="K18" activeCellId="0" pane="topLeft" sqref="K18"/>
    </sheetView>
  </sheetViews>
  <sheetFormatPr defaultRowHeight="12.75"/>
  <cols>
    <col collapsed="false" hidden="false" max="1" min="1" style="110" width="10.4251012145749"/>
    <col collapsed="false" hidden="false" max="2" min="2" style="110" width="30.7125506072874"/>
    <col collapsed="false" hidden="false" max="4" min="3" style="110" width="6.71255060728745"/>
    <col collapsed="false" hidden="false" max="5" min="5" style="110" width="30.7125506072874"/>
    <col collapsed="false" hidden="false" max="9" min="6" style="110" width="6.71255060728745"/>
    <col collapsed="false" hidden="false" max="10" min="10" style="110" width="30.7125506072874"/>
    <col collapsed="false" hidden="false" max="13" min="11" style="110" width="15.4251012145749"/>
    <col collapsed="false" hidden="false" max="1025" min="14" style="110" width="9.1417004048583"/>
  </cols>
  <sheetData>
    <row collapsed="false" customFormat="false" customHeight="true" hidden="false" ht="12.75" outlineLevel="0" r="1">
      <c r="A1" s="111" t="s">
        <v>309</v>
      </c>
      <c r="B1" s="111"/>
      <c r="C1" s="111"/>
      <c r="D1" s="111"/>
      <c r="E1" s="111"/>
      <c r="F1" s="111"/>
      <c r="G1" s="112"/>
      <c r="H1" s="112"/>
      <c r="I1" s="112"/>
      <c r="J1" s="112"/>
    </row>
    <row collapsed="false" customFormat="false" customHeight="false" hidden="false" ht="12.75" outlineLevel="0" r="2">
      <c r="A2" s="113" t="s">
        <v>310</v>
      </c>
      <c r="B2" s="112"/>
      <c r="C2" s="112"/>
      <c r="D2" s="112"/>
      <c r="E2" s="112"/>
      <c r="F2" s="112"/>
      <c r="G2" s="112"/>
      <c r="H2" s="112"/>
      <c r="I2" s="112"/>
      <c r="J2" s="112"/>
    </row>
    <row collapsed="false" customFormat="false" customHeight="false" hidden="false" ht="14.25" outlineLevel="0" r="3">
      <c r="A3" s="114"/>
      <c r="B3" s="115"/>
      <c r="C3" s="115"/>
      <c r="D3" s="115"/>
      <c r="E3" s="115"/>
      <c r="F3" s="115"/>
      <c r="G3" s="115"/>
      <c r="H3" s="115"/>
      <c r="I3" s="115"/>
      <c r="J3" s="115"/>
    </row>
    <row collapsed="false" customFormat="false" customHeight="false" hidden="false" ht="14.25" outlineLevel="0" r="4">
      <c r="A4" s="114" t="s">
        <v>311</v>
      </c>
      <c r="B4" s="115"/>
      <c r="C4" s="115"/>
      <c r="D4" s="115"/>
      <c r="E4" s="116"/>
      <c r="F4" s="115"/>
      <c r="G4" s="116"/>
      <c r="H4" s="116"/>
      <c r="I4" s="115"/>
      <c r="J4" s="115"/>
    </row>
    <row collapsed="false" customFormat="false" customHeight="false" hidden="false" ht="12.75" outlineLevel="0" r="5">
      <c r="A5" s="112" t="s">
        <v>312</v>
      </c>
      <c r="B5" s="112"/>
      <c r="C5" s="112"/>
      <c r="D5" s="112"/>
      <c r="E5" s="112"/>
      <c r="F5" s="112"/>
      <c r="G5" s="112"/>
      <c r="H5" s="112"/>
      <c r="I5" s="112"/>
      <c r="J5" s="112"/>
    </row>
    <row collapsed="false" customFormat="false" customHeight="true" hidden="false" ht="13.35" outlineLevel="0" r="6">
      <c r="A6" s="117"/>
      <c r="B6" s="117"/>
      <c r="C6" s="117"/>
      <c r="D6" s="117"/>
      <c r="E6" s="117"/>
      <c r="F6" s="117"/>
      <c r="G6" s="117"/>
      <c r="H6" s="117"/>
      <c r="I6" s="117"/>
      <c r="J6" s="117"/>
    </row>
    <row collapsed="false" customFormat="false" customHeight="true" hidden="false" ht="13.35" outlineLevel="0" r="7">
      <c r="A7" s="117" t="s">
        <v>313</v>
      </c>
      <c r="B7" s="117"/>
      <c r="C7" s="117"/>
      <c r="D7" s="117"/>
      <c r="E7" s="117"/>
      <c r="F7" s="117"/>
      <c r="G7" s="117"/>
      <c r="H7" s="117"/>
      <c r="I7" s="117"/>
      <c r="J7" s="117"/>
    </row>
    <row collapsed="false" customFormat="false" customHeight="true" hidden="false" ht="33.2" outlineLevel="0" r="8">
      <c r="A8" s="118" t="s">
        <v>314</v>
      </c>
      <c r="B8" s="118"/>
      <c r="C8" s="118"/>
      <c r="D8" s="118"/>
      <c r="E8" s="118"/>
      <c r="F8" s="118"/>
      <c r="G8" s="118"/>
      <c r="H8" s="118"/>
      <c r="I8" s="118"/>
      <c r="J8" s="118"/>
    </row>
    <row collapsed="false" customFormat="false" customHeight="true" hidden="false" ht="13.35" outlineLevel="0" r="9">
      <c r="A9" s="117" t="s">
        <v>315</v>
      </c>
      <c r="B9" s="117"/>
      <c r="C9" s="117"/>
      <c r="D9" s="117"/>
      <c r="E9" s="117"/>
      <c r="F9" s="117"/>
      <c r="G9" s="117"/>
      <c r="H9" s="117"/>
      <c r="I9" s="117"/>
      <c r="J9" s="117"/>
    </row>
    <row collapsed="false" customFormat="false" customHeight="true" hidden="false" ht="13.35" outlineLevel="0" r="10">
      <c r="A10" s="117" t="s">
        <v>316</v>
      </c>
      <c r="B10" s="117"/>
      <c r="C10" s="117"/>
      <c r="D10" s="117"/>
      <c r="E10" s="117"/>
      <c r="F10" s="117"/>
      <c r="G10" s="117"/>
      <c r="H10" s="117"/>
      <c r="I10" s="117"/>
      <c r="J10" s="117"/>
    </row>
    <row collapsed="false" customFormat="false" customHeight="true" hidden="false" ht="88.15" outlineLevel="0" r="11">
      <c r="A11" s="118" t="s">
        <v>317</v>
      </c>
      <c r="B11" s="118"/>
      <c r="C11" s="118"/>
      <c r="D11" s="118"/>
      <c r="E11" s="118"/>
      <c r="F11" s="118"/>
      <c r="G11" s="118"/>
      <c r="H11" s="118"/>
      <c r="I11" s="118"/>
      <c r="J11" s="118"/>
    </row>
    <row collapsed="false" customFormat="false" customHeight="true" hidden="false" ht="13.35" outlineLevel="0" r="12">
      <c r="A12" s="117"/>
      <c r="B12" s="117"/>
      <c r="C12" s="117"/>
      <c r="D12" s="117"/>
      <c r="E12" s="117"/>
      <c r="F12" s="117"/>
      <c r="G12" s="117"/>
      <c r="H12" s="117"/>
      <c r="I12" s="117"/>
      <c r="J12" s="117"/>
    </row>
    <row collapsed="false" customFormat="false" customHeight="false" hidden="false" ht="12.75" outlineLevel="0" r="13">
      <c r="A13" s="112" t="s">
        <v>318</v>
      </c>
      <c r="B13" s="112"/>
      <c r="C13" s="112"/>
      <c r="D13" s="112"/>
      <c r="E13" s="112"/>
      <c r="F13" s="112"/>
      <c r="G13" s="112"/>
      <c r="H13" s="112"/>
      <c r="I13" s="112"/>
      <c r="J13" s="112"/>
    </row>
    <row collapsed="false" customFormat="false" customHeight="false" hidden="false" ht="21" outlineLevel="0" r="14">
      <c r="A14" s="119" t="s">
        <v>319</v>
      </c>
      <c r="B14" s="119" t="s">
        <v>320</v>
      </c>
      <c r="C14" s="119" t="s">
        <v>9</v>
      </c>
      <c r="D14" s="119" t="s">
        <v>10</v>
      </c>
      <c r="E14" s="119" t="s">
        <v>321</v>
      </c>
      <c r="F14" s="119" t="s">
        <v>11</v>
      </c>
      <c r="G14" s="119" t="s">
        <v>322</v>
      </c>
      <c r="H14" s="119" t="s">
        <v>323</v>
      </c>
      <c r="I14" s="119" t="s">
        <v>324</v>
      </c>
      <c r="J14" s="119" t="s">
        <v>325</v>
      </c>
      <c r="K14" s="119" t="s">
        <v>326</v>
      </c>
      <c r="L14" s="119" t="s">
        <v>327</v>
      </c>
      <c r="M14" s="119" t="s">
        <v>328</v>
      </c>
    </row>
    <row collapsed="false" customFormat="false" customHeight="false" hidden="true" ht="25.5" outlineLevel="0" r="15">
      <c r="A15" s="120" t="s">
        <v>329</v>
      </c>
      <c r="B15" s="121" t="s">
        <v>330</v>
      </c>
      <c r="C15" s="122"/>
      <c r="D15" s="122"/>
      <c r="E15" s="121"/>
      <c r="F15" s="122"/>
      <c r="G15" s="122"/>
      <c r="H15" s="122"/>
      <c r="I15" s="122"/>
      <c r="J15" s="121"/>
      <c r="K15" s="123" t="n">
        <v>11965353.6</v>
      </c>
      <c r="L15" s="123" t="n">
        <v>10854365.6</v>
      </c>
      <c r="M15" s="123" t="n">
        <v>11878366.4</v>
      </c>
    </row>
    <row collapsed="false" customFormat="false" customHeight="false" hidden="true" ht="51" outlineLevel="1" r="16">
      <c r="A16" s="120" t="s">
        <v>331</v>
      </c>
      <c r="B16" s="121" t="s">
        <v>332</v>
      </c>
      <c r="C16" s="122"/>
      <c r="D16" s="122"/>
      <c r="E16" s="121"/>
      <c r="F16" s="122"/>
      <c r="G16" s="122"/>
      <c r="H16" s="122"/>
      <c r="I16" s="122"/>
      <c r="J16" s="121"/>
      <c r="K16" s="123" t="n">
        <v>9099962.8</v>
      </c>
      <c r="L16" s="123" t="n">
        <v>8882228.1</v>
      </c>
      <c r="M16" s="123" t="n">
        <v>9876120.4</v>
      </c>
    </row>
    <row collapsed="false" customFormat="false" customHeight="false" hidden="false" ht="76.5" outlineLevel="2" r="17">
      <c r="A17" s="120" t="s">
        <v>333</v>
      </c>
      <c r="B17" s="121" t="s">
        <v>334</v>
      </c>
      <c r="C17" s="122"/>
      <c r="D17" s="122"/>
      <c r="E17" s="121"/>
      <c r="F17" s="122"/>
      <c r="G17" s="122"/>
      <c r="H17" s="122"/>
      <c r="I17" s="122"/>
      <c r="J17" s="121"/>
      <c r="K17" s="124" t="n">
        <f aca="false">6096673.2+553.4-15308.2-20.7</f>
        <v>6081897.7</v>
      </c>
      <c r="L17" s="123" t="n">
        <v>6735505</v>
      </c>
      <c r="M17" s="123" t="n">
        <v>7659952</v>
      </c>
    </row>
    <row collapsed="false" customFormat="false" customHeight="false" hidden="false" ht="63.75" outlineLevel="3" r="18">
      <c r="A18" s="125" t="s">
        <v>333</v>
      </c>
      <c r="B18" s="126" t="s">
        <v>334</v>
      </c>
      <c r="C18" s="125" t="s">
        <v>62</v>
      </c>
      <c r="D18" s="125" t="s">
        <v>335</v>
      </c>
      <c r="E18" s="126" t="s">
        <v>336</v>
      </c>
      <c r="F18" s="125" t="s">
        <v>337</v>
      </c>
      <c r="G18" s="125" t="s">
        <v>67</v>
      </c>
      <c r="H18" s="125" t="s">
        <v>338</v>
      </c>
      <c r="I18" s="125" t="s">
        <v>339</v>
      </c>
      <c r="J18" s="126" t="s">
        <v>340</v>
      </c>
      <c r="K18" s="127" t="n">
        <v>4582.9</v>
      </c>
      <c r="L18" s="127" t="n">
        <v>4255.9</v>
      </c>
      <c r="M18" s="127" t="n">
        <v>4323.3</v>
      </c>
    </row>
    <row collapsed="false" customFormat="false" customHeight="false" hidden="false" ht="63.75" outlineLevel="3" r="19">
      <c r="A19" s="125" t="s">
        <v>333</v>
      </c>
      <c r="B19" s="126" t="s">
        <v>334</v>
      </c>
      <c r="C19" s="125" t="s">
        <v>62</v>
      </c>
      <c r="D19" s="125" t="s">
        <v>335</v>
      </c>
      <c r="E19" s="126" t="s">
        <v>336</v>
      </c>
      <c r="F19" s="125" t="s">
        <v>337</v>
      </c>
      <c r="G19" s="125" t="s">
        <v>67</v>
      </c>
      <c r="H19" s="125" t="s">
        <v>338</v>
      </c>
      <c r="I19" s="125" t="s">
        <v>339</v>
      </c>
      <c r="J19" s="126" t="s">
        <v>341</v>
      </c>
      <c r="K19" s="127" t="n">
        <v>13380.1</v>
      </c>
      <c r="L19" s="127" t="n">
        <v>14208.5</v>
      </c>
      <c r="M19" s="127" t="n">
        <v>14429.7</v>
      </c>
    </row>
    <row collapsed="false" customFormat="false" customHeight="false" hidden="false" ht="63.75" outlineLevel="3" r="20">
      <c r="A20" s="125" t="s">
        <v>333</v>
      </c>
      <c r="B20" s="126" t="s">
        <v>334</v>
      </c>
      <c r="C20" s="125" t="s">
        <v>62</v>
      </c>
      <c r="D20" s="125" t="s">
        <v>335</v>
      </c>
      <c r="E20" s="126" t="s">
        <v>336</v>
      </c>
      <c r="F20" s="125" t="s">
        <v>337</v>
      </c>
      <c r="G20" s="125" t="s">
        <v>67</v>
      </c>
      <c r="H20" s="125" t="s">
        <v>338</v>
      </c>
      <c r="I20" s="125" t="s">
        <v>339</v>
      </c>
      <c r="J20" s="126" t="s">
        <v>342</v>
      </c>
      <c r="K20" s="127" t="n">
        <v>9770.1</v>
      </c>
      <c r="L20" s="127" t="n">
        <v>10953.5</v>
      </c>
      <c r="M20" s="127" t="n">
        <v>11216.8</v>
      </c>
    </row>
    <row collapsed="false" customFormat="false" customHeight="false" hidden="false" ht="63.75" outlineLevel="3" r="21">
      <c r="A21" s="125" t="s">
        <v>333</v>
      </c>
      <c r="B21" s="126" t="s">
        <v>334</v>
      </c>
      <c r="C21" s="125" t="s">
        <v>62</v>
      </c>
      <c r="D21" s="125" t="s">
        <v>335</v>
      </c>
      <c r="E21" s="126" t="s">
        <v>336</v>
      </c>
      <c r="F21" s="125" t="s">
        <v>337</v>
      </c>
      <c r="G21" s="125" t="s">
        <v>67</v>
      </c>
      <c r="H21" s="125" t="s">
        <v>338</v>
      </c>
      <c r="I21" s="125" t="s">
        <v>339</v>
      </c>
      <c r="J21" s="126" t="s">
        <v>343</v>
      </c>
      <c r="K21" s="127" t="n">
        <v>18138.6</v>
      </c>
      <c r="L21" s="127" t="n">
        <v>22003.8</v>
      </c>
      <c r="M21" s="127" t="n">
        <v>22243</v>
      </c>
    </row>
    <row collapsed="false" customFormat="false" customHeight="false" hidden="false" ht="63.75" outlineLevel="3" r="22">
      <c r="A22" s="125" t="s">
        <v>333</v>
      </c>
      <c r="B22" s="126" t="s">
        <v>334</v>
      </c>
      <c r="C22" s="125" t="s">
        <v>62</v>
      </c>
      <c r="D22" s="125" t="s">
        <v>335</v>
      </c>
      <c r="E22" s="126" t="s">
        <v>336</v>
      </c>
      <c r="F22" s="125" t="s">
        <v>337</v>
      </c>
      <c r="G22" s="125" t="s">
        <v>67</v>
      </c>
      <c r="H22" s="125" t="s">
        <v>338</v>
      </c>
      <c r="I22" s="125" t="s">
        <v>339</v>
      </c>
      <c r="J22" s="126" t="s">
        <v>344</v>
      </c>
      <c r="K22" s="127" t="n">
        <v>2923.8</v>
      </c>
      <c r="L22" s="127" t="n">
        <v>2679.9</v>
      </c>
      <c r="M22" s="127" t="n">
        <v>2715.3</v>
      </c>
    </row>
    <row collapsed="false" customFormat="false" customHeight="false" hidden="false" ht="63.75" outlineLevel="3" r="23">
      <c r="A23" s="125" t="s">
        <v>333</v>
      </c>
      <c r="B23" s="126" t="s">
        <v>334</v>
      </c>
      <c r="C23" s="125" t="s">
        <v>62</v>
      </c>
      <c r="D23" s="125" t="s">
        <v>335</v>
      </c>
      <c r="E23" s="126" t="s">
        <v>336</v>
      </c>
      <c r="F23" s="125" t="s">
        <v>337</v>
      </c>
      <c r="G23" s="125" t="s">
        <v>67</v>
      </c>
      <c r="H23" s="125" t="s">
        <v>338</v>
      </c>
      <c r="I23" s="125" t="s">
        <v>339</v>
      </c>
      <c r="J23" s="126" t="s">
        <v>345</v>
      </c>
      <c r="K23" s="127" t="n">
        <v>4560</v>
      </c>
      <c r="L23" s="127" t="n">
        <v>4169.3</v>
      </c>
      <c r="M23" s="127" t="n">
        <v>4200.4</v>
      </c>
    </row>
    <row collapsed="false" customFormat="false" customHeight="false" hidden="false" ht="63.75" outlineLevel="3" r="24">
      <c r="A24" s="125" t="s">
        <v>333</v>
      </c>
      <c r="B24" s="126" t="s">
        <v>334</v>
      </c>
      <c r="C24" s="125" t="s">
        <v>62</v>
      </c>
      <c r="D24" s="125" t="s">
        <v>335</v>
      </c>
      <c r="E24" s="126" t="s">
        <v>336</v>
      </c>
      <c r="F24" s="125" t="s">
        <v>337</v>
      </c>
      <c r="G24" s="125" t="s">
        <v>67</v>
      </c>
      <c r="H24" s="125" t="s">
        <v>338</v>
      </c>
      <c r="I24" s="125" t="s">
        <v>339</v>
      </c>
      <c r="J24" s="126" t="s">
        <v>346</v>
      </c>
      <c r="K24" s="127" t="n">
        <v>1117</v>
      </c>
      <c r="L24" s="127" t="n">
        <v>1046.9</v>
      </c>
      <c r="M24" s="127" t="n">
        <v>1067.2</v>
      </c>
    </row>
    <row collapsed="false" customFormat="false" customHeight="false" hidden="false" ht="63.75" outlineLevel="3" r="25">
      <c r="A25" s="125" t="s">
        <v>333</v>
      </c>
      <c r="B25" s="126" t="s">
        <v>334</v>
      </c>
      <c r="C25" s="125" t="s">
        <v>62</v>
      </c>
      <c r="D25" s="125" t="s">
        <v>335</v>
      </c>
      <c r="E25" s="126" t="s">
        <v>336</v>
      </c>
      <c r="F25" s="125" t="s">
        <v>337</v>
      </c>
      <c r="G25" s="125" t="s">
        <v>67</v>
      </c>
      <c r="H25" s="125" t="s">
        <v>338</v>
      </c>
      <c r="I25" s="125" t="s">
        <v>339</v>
      </c>
      <c r="J25" s="126" t="s">
        <v>347</v>
      </c>
      <c r="K25" s="127" t="n">
        <v>9251.1</v>
      </c>
      <c r="L25" s="127" t="n">
        <v>9006.7</v>
      </c>
      <c r="M25" s="127" t="n">
        <v>9200.9</v>
      </c>
    </row>
    <row collapsed="false" customFormat="false" customHeight="false" hidden="false" ht="63.75" outlineLevel="3" r="26">
      <c r="A26" s="125" t="s">
        <v>333</v>
      </c>
      <c r="B26" s="126" t="s">
        <v>334</v>
      </c>
      <c r="C26" s="125" t="s">
        <v>62</v>
      </c>
      <c r="D26" s="125" t="s">
        <v>335</v>
      </c>
      <c r="E26" s="126" t="s">
        <v>336</v>
      </c>
      <c r="F26" s="125" t="s">
        <v>337</v>
      </c>
      <c r="G26" s="125" t="s">
        <v>67</v>
      </c>
      <c r="H26" s="125" t="s">
        <v>338</v>
      </c>
      <c r="I26" s="125" t="s">
        <v>339</v>
      </c>
      <c r="J26" s="126" t="s">
        <v>348</v>
      </c>
      <c r="K26" s="127" t="n">
        <v>36560</v>
      </c>
      <c r="L26" s="127" t="n">
        <v>46828</v>
      </c>
      <c r="M26" s="127" t="n">
        <v>47751.5</v>
      </c>
    </row>
    <row collapsed="false" customFormat="false" customHeight="false" hidden="false" ht="63.75" outlineLevel="3" r="27">
      <c r="A27" s="125" t="s">
        <v>333</v>
      </c>
      <c r="B27" s="126" t="s">
        <v>334</v>
      </c>
      <c r="C27" s="125" t="s">
        <v>62</v>
      </c>
      <c r="D27" s="125" t="s">
        <v>335</v>
      </c>
      <c r="E27" s="126" t="s">
        <v>336</v>
      </c>
      <c r="F27" s="125" t="s">
        <v>337</v>
      </c>
      <c r="G27" s="125" t="s">
        <v>67</v>
      </c>
      <c r="H27" s="125" t="s">
        <v>338</v>
      </c>
      <c r="I27" s="125" t="s">
        <v>339</v>
      </c>
      <c r="J27" s="126" t="s">
        <v>349</v>
      </c>
      <c r="K27" s="127" t="n">
        <v>11004.5</v>
      </c>
      <c r="L27" s="127" t="n">
        <v>11225.5</v>
      </c>
      <c r="M27" s="127" t="n">
        <v>11266.7</v>
      </c>
    </row>
    <row collapsed="false" customFormat="false" customHeight="false" hidden="false" ht="63.75" outlineLevel="3" r="28">
      <c r="A28" s="125" t="s">
        <v>333</v>
      </c>
      <c r="B28" s="126" t="s">
        <v>334</v>
      </c>
      <c r="C28" s="125" t="s">
        <v>62</v>
      </c>
      <c r="D28" s="125" t="s">
        <v>335</v>
      </c>
      <c r="E28" s="126" t="s">
        <v>336</v>
      </c>
      <c r="F28" s="125" t="s">
        <v>337</v>
      </c>
      <c r="G28" s="125" t="s">
        <v>67</v>
      </c>
      <c r="H28" s="125" t="s">
        <v>338</v>
      </c>
      <c r="I28" s="125" t="s">
        <v>339</v>
      </c>
      <c r="J28" s="126" t="s">
        <v>350</v>
      </c>
      <c r="K28" s="127" t="n">
        <v>6475.6</v>
      </c>
      <c r="L28" s="127" t="n">
        <v>11141.9</v>
      </c>
      <c r="M28" s="127" t="n">
        <v>11238</v>
      </c>
    </row>
    <row collapsed="false" customFormat="false" customHeight="false" hidden="false" ht="63.75" outlineLevel="3" r="29">
      <c r="A29" s="125" t="s">
        <v>333</v>
      </c>
      <c r="B29" s="126" t="s">
        <v>334</v>
      </c>
      <c r="C29" s="125" t="s">
        <v>62</v>
      </c>
      <c r="D29" s="125" t="s">
        <v>335</v>
      </c>
      <c r="E29" s="126" t="s">
        <v>336</v>
      </c>
      <c r="F29" s="125" t="s">
        <v>337</v>
      </c>
      <c r="G29" s="125" t="s">
        <v>67</v>
      </c>
      <c r="H29" s="125" t="s">
        <v>338</v>
      </c>
      <c r="I29" s="125" t="s">
        <v>339</v>
      </c>
      <c r="J29" s="126" t="s">
        <v>351</v>
      </c>
      <c r="K29" s="127" t="n">
        <v>968.2</v>
      </c>
      <c r="L29" s="127" t="n">
        <v>963.7</v>
      </c>
      <c r="M29" s="127" t="n">
        <v>982.2</v>
      </c>
    </row>
    <row collapsed="false" customFormat="false" customHeight="false" hidden="false" ht="63.75" outlineLevel="3" r="30">
      <c r="A30" s="125" t="s">
        <v>333</v>
      </c>
      <c r="B30" s="126" t="s">
        <v>334</v>
      </c>
      <c r="C30" s="125" t="s">
        <v>62</v>
      </c>
      <c r="D30" s="125" t="s">
        <v>335</v>
      </c>
      <c r="E30" s="126" t="s">
        <v>336</v>
      </c>
      <c r="F30" s="125" t="s">
        <v>337</v>
      </c>
      <c r="G30" s="125" t="s">
        <v>67</v>
      </c>
      <c r="H30" s="125" t="s">
        <v>338</v>
      </c>
      <c r="I30" s="125" t="s">
        <v>339</v>
      </c>
      <c r="J30" s="126" t="s">
        <v>352</v>
      </c>
      <c r="K30" s="127" t="n">
        <v>160.9</v>
      </c>
      <c r="L30" s="127" t="n">
        <v>294.6</v>
      </c>
      <c r="M30" s="127" t="n">
        <v>303.4</v>
      </c>
    </row>
    <row collapsed="false" customFormat="false" customHeight="false" hidden="false" ht="63.75" outlineLevel="3" r="31">
      <c r="A31" s="125" t="s">
        <v>333</v>
      </c>
      <c r="B31" s="126" t="s">
        <v>334</v>
      </c>
      <c r="C31" s="125" t="s">
        <v>62</v>
      </c>
      <c r="D31" s="125" t="s">
        <v>335</v>
      </c>
      <c r="E31" s="126" t="s">
        <v>336</v>
      </c>
      <c r="F31" s="125" t="s">
        <v>337</v>
      </c>
      <c r="G31" s="125" t="s">
        <v>67</v>
      </c>
      <c r="H31" s="125" t="s">
        <v>338</v>
      </c>
      <c r="I31" s="125" t="s">
        <v>339</v>
      </c>
      <c r="J31" s="126" t="s">
        <v>353</v>
      </c>
      <c r="K31" s="127" t="n">
        <v>902.3</v>
      </c>
      <c r="L31" s="127" t="n">
        <v>884.8</v>
      </c>
      <c r="M31" s="127" t="n">
        <v>896.4</v>
      </c>
    </row>
    <row collapsed="false" customFormat="false" customHeight="false" hidden="false" ht="63.75" outlineLevel="3" r="32">
      <c r="A32" s="125" t="s">
        <v>333</v>
      </c>
      <c r="B32" s="126" t="s">
        <v>334</v>
      </c>
      <c r="C32" s="125" t="s">
        <v>62</v>
      </c>
      <c r="D32" s="125" t="s">
        <v>335</v>
      </c>
      <c r="E32" s="126" t="s">
        <v>336</v>
      </c>
      <c r="F32" s="125" t="s">
        <v>337</v>
      </c>
      <c r="G32" s="125" t="s">
        <v>67</v>
      </c>
      <c r="H32" s="125" t="s">
        <v>338</v>
      </c>
      <c r="I32" s="125" t="s">
        <v>339</v>
      </c>
      <c r="J32" s="126" t="s">
        <v>354</v>
      </c>
      <c r="K32" s="127" t="n">
        <v>2026.6</v>
      </c>
      <c r="L32" s="127" t="n">
        <v>1662.5</v>
      </c>
      <c r="M32" s="127" t="n">
        <v>1662.9</v>
      </c>
    </row>
    <row collapsed="false" customFormat="false" customHeight="false" hidden="false" ht="63.75" outlineLevel="3" r="33">
      <c r="A33" s="125" t="s">
        <v>333</v>
      </c>
      <c r="B33" s="126" t="s">
        <v>334</v>
      </c>
      <c r="C33" s="125" t="s">
        <v>62</v>
      </c>
      <c r="D33" s="125" t="s">
        <v>335</v>
      </c>
      <c r="E33" s="126" t="s">
        <v>336</v>
      </c>
      <c r="F33" s="125" t="s">
        <v>337</v>
      </c>
      <c r="G33" s="125" t="s">
        <v>67</v>
      </c>
      <c r="H33" s="125" t="s">
        <v>338</v>
      </c>
      <c r="I33" s="125" t="s">
        <v>339</v>
      </c>
      <c r="J33" s="126" t="s">
        <v>355</v>
      </c>
      <c r="K33" s="127" t="n">
        <v>682.7</v>
      </c>
      <c r="L33" s="127" t="n">
        <v>721.8</v>
      </c>
      <c r="M33" s="127" t="n">
        <v>762.4</v>
      </c>
    </row>
    <row collapsed="false" customFormat="false" customHeight="false" hidden="false" ht="63.75" outlineLevel="3" r="34">
      <c r="A34" s="125" t="s">
        <v>333</v>
      </c>
      <c r="B34" s="126" t="s">
        <v>334</v>
      </c>
      <c r="C34" s="125" t="s">
        <v>62</v>
      </c>
      <c r="D34" s="125" t="s">
        <v>335</v>
      </c>
      <c r="E34" s="126" t="s">
        <v>336</v>
      </c>
      <c r="F34" s="125" t="s">
        <v>337</v>
      </c>
      <c r="G34" s="125" t="s">
        <v>67</v>
      </c>
      <c r="H34" s="125" t="s">
        <v>338</v>
      </c>
      <c r="I34" s="125" t="s">
        <v>339</v>
      </c>
      <c r="J34" s="126" t="s">
        <v>356</v>
      </c>
      <c r="K34" s="127" t="n">
        <v>5649.9</v>
      </c>
      <c r="L34" s="127" t="n">
        <v>5037.9</v>
      </c>
      <c r="M34" s="127" t="n">
        <v>5127.1</v>
      </c>
    </row>
    <row collapsed="false" customFormat="false" customHeight="false" hidden="false" ht="63.75" outlineLevel="3" r="35">
      <c r="A35" s="125" t="s">
        <v>333</v>
      </c>
      <c r="B35" s="126" t="s">
        <v>334</v>
      </c>
      <c r="C35" s="125" t="s">
        <v>62</v>
      </c>
      <c r="D35" s="125" t="s">
        <v>335</v>
      </c>
      <c r="E35" s="126" t="s">
        <v>336</v>
      </c>
      <c r="F35" s="125" t="s">
        <v>337</v>
      </c>
      <c r="G35" s="125" t="s">
        <v>67</v>
      </c>
      <c r="H35" s="125" t="s">
        <v>338</v>
      </c>
      <c r="I35" s="125" t="s">
        <v>339</v>
      </c>
      <c r="J35" s="126" t="s">
        <v>357</v>
      </c>
      <c r="K35" s="127" t="n">
        <v>1544.3</v>
      </c>
      <c r="L35" s="127" t="n">
        <v>1412.1</v>
      </c>
      <c r="M35" s="127" t="n">
        <v>1426.8</v>
      </c>
    </row>
    <row collapsed="false" customFormat="false" customHeight="false" hidden="false" ht="63.75" outlineLevel="3" r="36">
      <c r="A36" s="125" t="s">
        <v>333</v>
      </c>
      <c r="B36" s="126" t="s">
        <v>334</v>
      </c>
      <c r="C36" s="125" t="s">
        <v>62</v>
      </c>
      <c r="D36" s="125" t="s">
        <v>335</v>
      </c>
      <c r="E36" s="126" t="s">
        <v>336</v>
      </c>
      <c r="F36" s="125" t="s">
        <v>337</v>
      </c>
      <c r="G36" s="125" t="s">
        <v>67</v>
      </c>
      <c r="H36" s="125" t="s">
        <v>338</v>
      </c>
      <c r="I36" s="125" t="s">
        <v>339</v>
      </c>
      <c r="J36" s="126" t="s">
        <v>358</v>
      </c>
      <c r="K36" s="127" t="n">
        <v>6546.7</v>
      </c>
      <c r="L36" s="127" t="n">
        <v>6041.4</v>
      </c>
      <c r="M36" s="127" t="n">
        <v>6173.5</v>
      </c>
    </row>
    <row collapsed="false" customFormat="false" customHeight="false" hidden="false" ht="63.75" outlineLevel="3" r="37">
      <c r="A37" s="125" t="s">
        <v>333</v>
      </c>
      <c r="B37" s="126" t="s">
        <v>334</v>
      </c>
      <c r="C37" s="125" t="s">
        <v>62</v>
      </c>
      <c r="D37" s="125" t="s">
        <v>335</v>
      </c>
      <c r="E37" s="126" t="s">
        <v>336</v>
      </c>
      <c r="F37" s="125" t="s">
        <v>337</v>
      </c>
      <c r="G37" s="125" t="s">
        <v>67</v>
      </c>
      <c r="H37" s="125" t="s">
        <v>338</v>
      </c>
      <c r="I37" s="125" t="s">
        <v>339</v>
      </c>
      <c r="J37" s="126" t="s">
        <v>359</v>
      </c>
      <c r="K37" s="127" t="n">
        <v>2274.1</v>
      </c>
      <c r="L37" s="127" t="n">
        <v>2178.3</v>
      </c>
      <c r="M37" s="127" t="n">
        <v>2240.1</v>
      </c>
    </row>
    <row collapsed="false" customFormat="false" customHeight="false" hidden="false" ht="63.75" outlineLevel="3" r="38">
      <c r="A38" s="125" t="s">
        <v>333</v>
      </c>
      <c r="B38" s="126" t="s">
        <v>334</v>
      </c>
      <c r="C38" s="125" t="s">
        <v>62</v>
      </c>
      <c r="D38" s="125" t="s">
        <v>335</v>
      </c>
      <c r="E38" s="126" t="s">
        <v>336</v>
      </c>
      <c r="F38" s="125" t="s">
        <v>337</v>
      </c>
      <c r="G38" s="125" t="s">
        <v>67</v>
      </c>
      <c r="H38" s="125" t="s">
        <v>338</v>
      </c>
      <c r="I38" s="125" t="s">
        <v>339</v>
      </c>
      <c r="J38" s="126" t="s">
        <v>360</v>
      </c>
      <c r="K38" s="127" t="n">
        <v>10549.9</v>
      </c>
      <c r="L38" s="127" t="n">
        <v>9909.7</v>
      </c>
      <c r="M38" s="127" t="n">
        <v>10031.5</v>
      </c>
    </row>
    <row collapsed="false" customFormat="false" customHeight="false" hidden="false" ht="63.75" outlineLevel="3" r="39">
      <c r="A39" s="125" t="s">
        <v>333</v>
      </c>
      <c r="B39" s="126" t="s">
        <v>334</v>
      </c>
      <c r="C39" s="125" t="s">
        <v>62</v>
      </c>
      <c r="D39" s="125" t="s">
        <v>335</v>
      </c>
      <c r="E39" s="126" t="s">
        <v>336</v>
      </c>
      <c r="F39" s="125" t="s">
        <v>337</v>
      </c>
      <c r="G39" s="125" t="s">
        <v>67</v>
      </c>
      <c r="H39" s="125" t="s">
        <v>338</v>
      </c>
      <c r="I39" s="125" t="s">
        <v>339</v>
      </c>
      <c r="J39" s="126" t="s">
        <v>361</v>
      </c>
      <c r="K39" s="127" t="n">
        <v>21778.6</v>
      </c>
      <c r="L39" s="127" t="n">
        <v>31135.2</v>
      </c>
      <c r="M39" s="127" t="n">
        <v>31383.2</v>
      </c>
    </row>
    <row collapsed="false" customFormat="false" customHeight="false" hidden="false" ht="63.75" outlineLevel="3" r="40">
      <c r="A40" s="125" t="s">
        <v>333</v>
      </c>
      <c r="B40" s="126" t="s">
        <v>334</v>
      </c>
      <c r="C40" s="125" t="s">
        <v>62</v>
      </c>
      <c r="D40" s="125" t="s">
        <v>335</v>
      </c>
      <c r="E40" s="126" t="s">
        <v>336</v>
      </c>
      <c r="F40" s="125" t="s">
        <v>337</v>
      </c>
      <c r="G40" s="125" t="s">
        <v>67</v>
      </c>
      <c r="H40" s="125" t="s">
        <v>338</v>
      </c>
      <c r="I40" s="125" t="s">
        <v>339</v>
      </c>
      <c r="J40" s="126" t="s">
        <v>362</v>
      </c>
      <c r="K40" s="127" t="n">
        <v>2735.3</v>
      </c>
      <c r="L40" s="127" t="n">
        <v>2423.4</v>
      </c>
      <c r="M40" s="127" t="n">
        <v>2459.6</v>
      </c>
    </row>
    <row collapsed="false" customFormat="false" customHeight="false" hidden="false" ht="63.75" outlineLevel="3" r="41">
      <c r="A41" s="125" t="s">
        <v>333</v>
      </c>
      <c r="B41" s="126" t="s">
        <v>334</v>
      </c>
      <c r="C41" s="125" t="s">
        <v>62</v>
      </c>
      <c r="D41" s="125" t="s">
        <v>335</v>
      </c>
      <c r="E41" s="126" t="s">
        <v>336</v>
      </c>
      <c r="F41" s="125" t="s">
        <v>337</v>
      </c>
      <c r="G41" s="125" t="s">
        <v>67</v>
      </c>
      <c r="H41" s="125" t="s">
        <v>338</v>
      </c>
      <c r="I41" s="125" t="s">
        <v>339</v>
      </c>
      <c r="J41" s="126" t="s">
        <v>363</v>
      </c>
      <c r="K41" s="127" t="n">
        <v>51374.5</v>
      </c>
      <c r="L41" s="127" t="n">
        <v>55356.9</v>
      </c>
      <c r="M41" s="127" t="n">
        <v>56432</v>
      </c>
    </row>
    <row collapsed="false" customFormat="false" customHeight="false" hidden="false" ht="63.75" outlineLevel="3" r="42">
      <c r="A42" s="125" t="s">
        <v>333</v>
      </c>
      <c r="B42" s="126" t="s">
        <v>334</v>
      </c>
      <c r="C42" s="125" t="s">
        <v>62</v>
      </c>
      <c r="D42" s="125" t="s">
        <v>335</v>
      </c>
      <c r="E42" s="126" t="s">
        <v>336</v>
      </c>
      <c r="F42" s="125" t="s">
        <v>337</v>
      </c>
      <c r="G42" s="125" t="s">
        <v>67</v>
      </c>
      <c r="H42" s="125" t="s">
        <v>338</v>
      </c>
      <c r="I42" s="125" t="s">
        <v>339</v>
      </c>
      <c r="J42" s="126" t="s">
        <v>364</v>
      </c>
      <c r="K42" s="127" t="n">
        <v>1658.9</v>
      </c>
      <c r="L42" s="127" t="n">
        <v>1402.8</v>
      </c>
      <c r="M42" s="127" t="n">
        <v>1419.6</v>
      </c>
    </row>
    <row collapsed="false" customFormat="false" customHeight="false" hidden="false" ht="63.75" outlineLevel="3" r="43">
      <c r="A43" s="125" t="s">
        <v>333</v>
      </c>
      <c r="B43" s="126" t="s">
        <v>334</v>
      </c>
      <c r="C43" s="125" t="s">
        <v>62</v>
      </c>
      <c r="D43" s="125" t="s">
        <v>335</v>
      </c>
      <c r="E43" s="126" t="s">
        <v>336</v>
      </c>
      <c r="F43" s="125" t="s">
        <v>337</v>
      </c>
      <c r="G43" s="125" t="s">
        <v>67</v>
      </c>
      <c r="H43" s="125" t="s">
        <v>338</v>
      </c>
      <c r="I43" s="125" t="s">
        <v>339</v>
      </c>
      <c r="J43" s="126" t="s">
        <v>365</v>
      </c>
      <c r="K43" s="127" t="n">
        <v>7870.7</v>
      </c>
      <c r="L43" s="127" t="n">
        <v>7560</v>
      </c>
      <c r="M43" s="127" t="n">
        <v>7690.9</v>
      </c>
    </row>
    <row collapsed="false" customFormat="false" customHeight="false" hidden="false" ht="63.75" outlineLevel="3" r="44">
      <c r="A44" s="125" t="s">
        <v>333</v>
      </c>
      <c r="B44" s="126" t="s">
        <v>334</v>
      </c>
      <c r="C44" s="125" t="s">
        <v>62</v>
      </c>
      <c r="D44" s="125" t="s">
        <v>335</v>
      </c>
      <c r="E44" s="126" t="s">
        <v>336</v>
      </c>
      <c r="F44" s="125" t="s">
        <v>337</v>
      </c>
      <c r="G44" s="125" t="s">
        <v>67</v>
      </c>
      <c r="H44" s="125" t="s">
        <v>338</v>
      </c>
      <c r="I44" s="125" t="s">
        <v>339</v>
      </c>
      <c r="J44" s="126" t="s">
        <v>366</v>
      </c>
      <c r="K44" s="127" t="n">
        <v>2184.3</v>
      </c>
      <c r="L44" s="127" t="n">
        <v>2026.3</v>
      </c>
      <c r="M44" s="127" t="n">
        <v>2048</v>
      </c>
    </row>
    <row collapsed="false" customFormat="false" customHeight="false" hidden="false" ht="63.75" outlineLevel="3" r="45">
      <c r="A45" s="125" t="s">
        <v>333</v>
      </c>
      <c r="B45" s="126" t="s">
        <v>334</v>
      </c>
      <c r="C45" s="125" t="s">
        <v>62</v>
      </c>
      <c r="D45" s="125" t="s">
        <v>335</v>
      </c>
      <c r="E45" s="126" t="s">
        <v>336</v>
      </c>
      <c r="F45" s="125" t="s">
        <v>337</v>
      </c>
      <c r="G45" s="125" t="s">
        <v>67</v>
      </c>
      <c r="H45" s="125" t="s">
        <v>338</v>
      </c>
      <c r="I45" s="125" t="s">
        <v>339</v>
      </c>
      <c r="J45" s="126" t="s">
        <v>367</v>
      </c>
      <c r="K45" s="127" t="n">
        <v>3612.2</v>
      </c>
      <c r="L45" s="127" t="n">
        <v>2405.1</v>
      </c>
      <c r="M45" s="127" t="n">
        <v>2443.2</v>
      </c>
    </row>
    <row collapsed="false" customFormat="false" customHeight="false" hidden="false" ht="63.75" outlineLevel="3" r="46">
      <c r="A46" s="125" t="s">
        <v>333</v>
      </c>
      <c r="B46" s="126" t="s">
        <v>334</v>
      </c>
      <c r="C46" s="125" t="s">
        <v>62</v>
      </c>
      <c r="D46" s="125" t="s">
        <v>335</v>
      </c>
      <c r="E46" s="126" t="s">
        <v>336</v>
      </c>
      <c r="F46" s="125" t="s">
        <v>337</v>
      </c>
      <c r="G46" s="125" t="s">
        <v>67</v>
      </c>
      <c r="H46" s="125" t="s">
        <v>338</v>
      </c>
      <c r="I46" s="125" t="s">
        <v>339</v>
      </c>
      <c r="J46" s="126" t="s">
        <v>368</v>
      </c>
      <c r="K46" s="127" t="n">
        <v>21081.2</v>
      </c>
      <c r="L46" s="127" t="n">
        <v>24114.9</v>
      </c>
      <c r="M46" s="127" t="n">
        <v>24232.1</v>
      </c>
    </row>
    <row collapsed="false" customFormat="false" customHeight="false" hidden="false" ht="63.75" outlineLevel="3" r="47">
      <c r="A47" s="125" t="s">
        <v>333</v>
      </c>
      <c r="B47" s="126" t="s">
        <v>334</v>
      </c>
      <c r="C47" s="125" t="s">
        <v>62</v>
      </c>
      <c r="D47" s="125" t="s">
        <v>335</v>
      </c>
      <c r="E47" s="126" t="s">
        <v>336</v>
      </c>
      <c r="F47" s="125" t="s">
        <v>337</v>
      </c>
      <c r="G47" s="125" t="s">
        <v>67</v>
      </c>
      <c r="H47" s="125" t="s">
        <v>338</v>
      </c>
      <c r="I47" s="125" t="s">
        <v>339</v>
      </c>
      <c r="J47" s="126" t="s">
        <v>369</v>
      </c>
      <c r="K47" s="127" t="n">
        <v>217.8</v>
      </c>
      <c r="L47" s="127" t="n">
        <v>217.8</v>
      </c>
      <c r="M47" s="127" t="n">
        <v>217.8</v>
      </c>
    </row>
    <row collapsed="false" customFormat="false" customHeight="false" hidden="false" ht="63.75" outlineLevel="3" r="48">
      <c r="A48" s="125" t="s">
        <v>333</v>
      </c>
      <c r="B48" s="126" t="s">
        <v>334</v>
      </c>
      <c r="C48" s="125" t="s">
        <v>62</v>
      </c>
      <c r="D48" s="125" t="s">
        <v>335</v>
      </c>
      <c r="E48" s="126" t="s">
        <v>336</v>
      </c>
      <c r="F48" s="125" t="s">
        <v>337</v>
      </c>
      <c r="G48" s="125" t="s">
        <v>67</v>
      </c>
      <c r="H48" s="125" t="s">
        <v>338</v>
      </c>
      <c r="I48" s="125" t="s">
        <v>339</v>
      </c>
      <c r="J48" s="126" t="s">
        <v>370</v>
      </c>
      <c r="K48" s="127" t="n">
        <v>9834.4</v>
      </c>
      <c r="L48" s="127" t="n">
        <v>10211.2</v>
      </c>
      <c r="M48" s="127" t="n">
        <v>10397.7</v>
      </c>
    </row>
    <row collapsed="false" customFormat="false" customHeight="false" hidden="false" ht="63.75" outlineLevel="3" r="49">
      <c r="A49" s="125" t="s">
        <v>333</v>
      </c>
      <c r="B49" s="126" t="s">
        <v>334</v>
      </c>
      <c r="C49" s="125" t="s">
        <v>62</v>
      </c>
      <c r="D49" s="125" t="s">
        <v>335</v>
      </c>
      <c r="E49" s="126" t="s">
        <v>336</v>
      </c>
      <c r="F49" s="125" t="s">
        <v>337</v>
      </c>
      <c r="G49" s="125" t="s">
        <v>67</v>
      </c>
      <c r="H49" s="125" t="s">
        <v>338</v>
      </c>
      <c r="I49" s="125" t="s">
        <v>339</v>
      </c>
      <c r="J49" s="126" t="s">
        <v>371</v>
      </c>
      <c r="K49" s="127" t="n">
        <v>50</v>
      </c>
      <c r="L49" s="127" t="n">
        <v>0</v>
      </c>
      <c r="M49" s="127" t="n">
        <v>0</v>
      </c>
    </row>
    <row collapsed="false" customFormat="false" customHeight="false" hidden="false" ht="63.75" outlineLevel="3" r="50">
      <c r="A50" s="125" t="s">
        <v>333</v>
      </c>
      <c r="B50" s="126" t="s">
        <v>334</v>
      </c>
      <c r="C50" s="125" t="s">
        <v>62</v>
      </c>
      <c r="D50" s="125" t="s">
        <v>335</v>
      </c>
      <c r="E50" s="126" t="s">
        <v>336</v>
      </c>
      <c r="F50" s="125" t="s">
        <v>372</v>
      </c>
      <c r="G50" s="125" t="s">
        <v>67</v>
      </c>
      <c r="H50" s="125" t="s">
        <v>338</v>
      </c>
      <c r="I50" s="125" t="s">
        <v>339</v>
      </c>
      <c r="J50" s="126" t="s">
        <v>373</v>
      </c>
      <c r="K50" s="127" t="n">
        <v>344.2</v>
      </c>
      <c r="L50" s="127" t="n">
        <v>327.7</v>
      </c>
      <c r="M50" s="127" t="n">
        <v>334.2</v>
      </c>
    </row>
    <row collapsed="false" customFormat="false" customHeight="false" hidden="false" ht="63.75" outlineLevel="3" r="51">
      <c r="A51" s="125" t="s">
        <v>333</v>
      </c>
      <c r="B51" s="126" t="s">
        <v>334</v>
      </c>
      <c r="C51" s="125" t="s">
        <v>62</v>
      </c>
      <c r="D51" s="125" t="s">
        <v>180</v>
      </c>
      <c r="E51" s="126" t="s">
        <v>336</v>
      </c>
      <c r="F51" s="125" t="s">
        <v>337</v>
      </c>
      <c r="G51" s="125" t="s">
        <v>67</v>
      </c>
      <c r="H51" s="125" t="s">
        <v>338</v>
      </c>
      <c r="I51" s="125" t="s">
        <v>339</v>
      </c>
      <c r="J51" s="126" t="s">
        <v>374</v>
      </c>
      <c r="K51" s="127" t="n">
        <v>2385.3</v>
      </c>
      <c r="L51" s="127" t="n">
        <v>2338.4</v>
      </c>
      <c r="M51" s="127" t="n">
        <v>2383.7</v>
      </c>
    </row>
    <row collapsed="false" customFormat="false" customHeight="false" hidden="false" ht="63.75" outlineLevel="3" r="52">
      <c r="A52" s="125" t="s">
        <v>333</v>
      </c>
      <c r="B52" s="126" t="s">
        <v>334</v>
      </c>
      <c r="C52" s="125" t="s">
        <v>62</v>
      </c>
      <c r="D52" s="125" t="s">
        <v>180</v>
      </c>
      <c r="E52" s="126" t="s">
        <v>336</v>
      </c>
      <c r="F52" s="125" t="s">
        <v>337</v>
      </c>
      <c r="G52" s="125" t="s">
        <v>67</v>
      </c>
      <c r="H52" s="125" t="s">
        <v>338</v>
      </c>
      <c r="I52" s="125" t="s">
        <v>339</v>
      </c>
      <c r="J52" s="126" t="s">
        <v>375</v>
      </c>
      <c r="K52" s="127" t="n">
        <v>8123</v>
      </c>
      <c r="L52" s="127" t="n">
        <v>7072.8</v>
      </c>
      <c r="M52" s="127" t="n">
        <v>7426.4</v>
      </c>
    </row>
    <row collapsed="false" customFormat="false" customHeight="false" hidden="false" ht="63.75" outlineLevel="3" r="53">
      <c r="A53" s="125" t="s">
        <v>333</v>
      </c>
      <c r="B53" s="126" t="s">
        <v>334</v>
      </c>
      <c r="C53" s="125" t="s">
        <v>62</v>
      </c>
      <c r="D53" s="125" t="s">
        <v>180</v>
      </c>
      <c r="E53" s="126" t="s">
        <v>336</v>
      </c>
      <c r="F53" s="125" t="s">
        <v>337</v>
      </c>
      <c r="G53" s="125" t="s">
        <v>67</v>
      </c>
      <c r="H53" s="125" t="s">
        <v>338</v>
      </c>
      <c r="I53" s="125" t="s">
        <v>339</v>
      </c>
      <c r="J53" s="126" t="s">
        <v>371</v>
      </c>
      <c r="K53" s="127" t="n">
        <v>585.5</v>
      </c>
      <c r="L53" s="127" t="n">
        <v>0</v>
      </c>
      <c r="M53" s="127" t="n">
        <v>0</v>
      </c>
    </row>
    <row collapsed="false" customFormat="false" customHeight="false" hidden="false" ht="63.75" outlineLevel="3" r="54">
      <c r="A54" s="125" t="s">
        <v>333</v>
      </c>
      <c r="B54" s="126" t="s">
        <v>334</v>
      </c>
      <c r="C54" s="125" t="s">
        <v>55</v>
      </c>
      <c r="D54" s="125" t="s">
        <v>335</v>
      </c>
      <c r="E54" s="126" t="s">
        <v>336</v>
      </c>
      <c r="F54" s="125" t="s">
        <v>337</v>
      </c>
      <c r="G54" s="125" t="s">
        <v>67</v>
      </c>
      <c r="H54" s="125" t="s">
        <v>338</v>
      </c>
      <c r="I54" s="125" t="s">
        <v>339</v>
      </c>
      <c r="J54" s="126" t="s">
        <v>340</v>
      </c>
      <c r="K54" s="127" t="n">
        <v>4732</v>
      </c>
      <c r="L54" s="127" t="n">
        <v>4530.6</v>
      </c>
      <c r="M54" s="127" t="n">
        <v>4547</v>
      </c>
    </row>
    <row collapsed="false" customFormat="false" customHeight="false" hidden="false" ht="63.75" outlineLevel="3" r="55">
      <c r="A55" s="125" t="s">
        <v>333</v>
      </c>
      <c r="B55" s="126" t="s">
        <v>334</v>
      </c>
      <c r="C55" s="125" t="s">
        <v>55</v>
      </c>
      <c r="D55" s="125" t="s">
        <v>335</v>
      </c>
      <c r="E55" s="126" t="s">
        <v>336</v>
      </c>
      <c r="F55" s="125" t="s">
        <v>337</v>
      </c>
      <c r="G55" s="125" t="s">
        <v>67</v>
      </c>
      <c r="H55" s="125" t="s">
        <v>338</v>
      </c>
      <c r="I55" s="125" t="s">
        <v>339</v>
      </c>
      <c r="J55" s="126" t="s">
        <v>342</v>
      </c>
      <c r="K55" s="127" t="n">
        <v>10385</v>
      </c>
      <c r="L55" s="127" t="n">
        <v>9198.5</v>
      </c>
      <c r="M55" s="127" t="n">
        <v>9288.7</v>
      </c>
    </row>
    <row collapsed="false" customFormat="false" customHeight="false" hidden="false" ht="63.75" outlineLevel="3" r="56">
      <c r="A56" s="125" t="s">
        <v>333</v>
      </c>
      <c r="B56" s="126" t="s">
        <v>334</v>
      </c>
      <c r="C56" s="125" t="s">
        <v>55</v>
      </c>
      <c r="D56" s="125" t="s">
        <v>335</v>
      </c>
      <c r="E56" s="126" t="s">
        <v>336</v>
      </c>
      <c r="F56" s="125" t="s">
        <v>337</v>
      </c>
      <c r="G56" s="125" t="s">
        <v>67</v>
      </c>
      <c r="H56" s="125" t="s">
        <v>338</v>
      </c>
      <c r="I56" s="125" t="s">
        <v>339</v>
      </c>
      <c r="J56" s="126" t="s">
        <v>343</v>
      </c>
      <c r="K56" s="127" t="n">
        <v>3646.1</v>
      </c>
      <c r="L56" s="127" t="n">
        <v>2763.5</v>
      </c>
      <c r="M56" s="127" t="n">
        <v>2809.2</v>
      </c>
    </row>
    <row collapsed="false" customFormat="false" customHeight="false" hidden="false" ht="63.75" outlineLevel="3" r="57">
      <c r="A57" s="125" t="s">
        <v>333</v>
      </c>
      <c r="B57" s="126" t="s">
        <v>334</v>
      </c>
      <c r="C57" s="125" t="s">
        <v>55</v>
      </c>
      <c r="D57" s="125" t="s">
        <v>335</v>
      </c>
      <c r="E57" s="126" t="s">
        <v>336</v>
      </c>
      <c r="F57" s="125" t="s">
        <v>337</v>
      </c>
      <c r="G57" s="125" t="s">
        <v>67</v>
      </c>
      <c r="H57" s="125" t="s">
        <v>338</v>
      </c>
      <c r="I57" s="125" t="s">
        <v>339</v>
      </c>
      <c r="J57" s="126" t="s">
        <v>344</v>
      </c>
      <c r="K57" s="127" t="n">
        <v>1018.4</v>
      </c>
      <c r="L57" s="127" t="n">
        <v>915.4</v>
      </c>
      <c r="M57" s="127" t="n">
        <v>933.5</v>
      </c>
    </row>
    <row collapsed="false" customFormat="false" customHeight="false" hidden="false" ht="63.75" outlineLevel="3" r="58">
      <c r="A58" s="125" t="s">
        <v>333</v>
      </c>
      <c r="B58" s="126" t="s">
        <v>334</v>
      </c>
      <c r="C58" s="125" t="s">
        <v>55</v>
      </c>
      <c r="D58" s="125" t="s">
        <v>335</v>
      </c>
      <c r="E58" s="126" t="s">
        <v>336</v>
      </c>
      <c r="F58" s="125" t="s">
        <v>337</v>
      </c>
      <c r="G58" s="125" t="s">
        <v>67</v>
      </c>
      <c r="H58" s="125" t="s">
        <v>338</v>
      </c>
      <c r="I58" s="125" t="s">
        <v>339</v>
      </c>
      <c r="J58" s="126" t="s">
        <v>346</v>
      </c>
      <c r="K58" s="127" t="n">
        <v>638.9</v>
      </c>
      <c r="L58" s="127" t="n">
        <v>592.8</v>
      </c>
      <c r="M58" s="127" t="n">
        <v>597.8</v>
      </c>
    </row>
    <row collapsed="false" customFormat="false" customHeight="false" hidden="false" ht="63.75" outlineLevel="3" r="59">
      <c r="A59" s="125" t="s">
        <v>333</v>
      </c>
      <c r="B59" s="126" t="s">
        <v>334</v>
      </c>
      <c r="C59" s="125" t="s">
        <v>55</v>
      </c>
      <c r="D59" s="125" t="s">
        <v>335</v>
      </c>
      <c r="E59" s="126" t="s">
        <v>336</v>
      </c>
      <c r="F59" s="125" t="s">
        <v>337</v>
      </c>
      <c r="G59" s="125" t="s">
        <v>67</v>
      </c>
      <c r="H59" s="125" t="s">
        <v>338</v>
      </c>
      <c r="I59" s="125" t="s">
        <v>339</v>
      </c>
      <c r="J59" s="126" t="s">
        <v>347</v>
      </c>
      <c r="K59" s="127" t="n">
        <v>7246.2</v>
      </c>
      <c r="L59" s="127" t="n">
        <v>10334.9</v>
      </c>
      <c r="M59" s="127" t="n">
        <v>10426</v>
      </c>
    </row>
    <row collapsed="false" customFormat="false" customHeight="false" hidden="false" ht="63.75" outlineLevel="3" r="60">
      <c r="A60" s="125" t="s">
        <v>333</v>
      </c>
      <c r="B60" s="126" t="s">
        <v>334</v>
      </c>
      <c r="C60" s="125" t="s">
        <v>55</v>
      </c>
      <c r="D60" s="125" t="s">
        <v>335</v>
      </c>
      <c r="E60" s="126" t="s">
        <v>336</v>
      </c>
      <c r="F60" s="125" t="s">
        <v>337</v>
      </c>
      <c r="G60" s="125" t="s">
        <v>67</v>
      </c>
      <c r="H60" s="125" t="s">
        <v>338</v>
      </c>
      <c r="I60" s="125" t="s">
        <v>339</v>
      </c>
      <c r="J60" s="126" t="s">
        <v>348</v>
      </c>
      <c r="K60" s="127" t="n">
        <v>19377.2</v>
      </c>
      <c r="L60" s="127" t="n">
        <v>15850</v>
      </c>
      <c r="M60" s="127" t="n">
        <v>16064.7</v>
      </c>
    </row>
    <row collapsed="false" customFormat="false" customHeight="false" hidden="false" ht="63.75" outlineLevel="3" r="61">
      <c r="A61" s="125" t="s">
        <v>333</v>
      </c>
      <c r="B61" s="126" t="s">
        <v>334</v>
      </c>
      <c r="C61" s="125" t="s">
        <v>55</v>
      </c>
      <c r="D61" s="125" t="s">
        <v>335</v>
      </c>
      <c r="E61" s="126" t="s">
        <v>336</v>
      </c>
      <c r="F61" s="125" t="s">
        <v>337</v>
      </c>
      <c r="G61" s="125" t="s">
        <v>67</v>
      </c>
      <c r="H61" s="125" t="s">
        <v>338</v>
      </c>
      <c r="I61" s="125" t="s">
        <v>339</v>
      </c>
      <c r="J61" s="126" t="s">
        <v>349</v>
      </c>
      <c r="K61" s="127" t="n">
        <v>38.9</v>
      </c>
      <c r="L61" s="127" t="n">
        <v>38.9</v>
      </c>
      <c r="M61" s="127" t="n">
        <v>38.9</v>
      </c>
    </row>
    <row collapsed="false" customFormat="false" customHeight="false" hidden="false" ht="63.75" outlineLevel="3" r="62">
      <c r="A62" s="125" t="s">
        <v>333</v>
      </c>
      <c r="B62" s="126" t="s">
        <v>334</v>
      </c>
      <c r="C62" s="125" t="s">
        <v>55</v>
      </c>
      <c r="D62" s="125" t="s">
        <v>335</v>
      </c>
      <c r="E62" s="126" t="s">
        <v>336</v>
      </c>
      <c r="F62" s="125" t="s">
        <v>337</v>
      </c>
      <c r="G62" s="125" t="s">
        <v>67</v>
      </c>
      <c r="H62" s="125" t="s">
        <v>338</v>
      </c>
      <c r="I62" s="125" t="s">
        <v>339</v>
      </c>
      <c r="J62" s="126" t="s">
        <v>350</v>
      </c>
      <c r="K62" s="127" t="n">
        <v>10518</v>
      </c>
      <c r="L62" s="127" t="n">
        <v>9621.5</v>
      </c>
      <c r="M62" s="127" t="n">
        <v>9781.1</v>
      </c>
    </row>
    <row collapsed="false" customFormat="false" customHeight="false" hidden="false" ht="63.75" outlineLevel="3" r="63">
      <c r="A63" s="125" t="s">
        <v>333</v>
      </c>
      <c r="B63" s="126" t="s">
        <v>334</v>
      </c>
      <c r="C63" s="125" t="s">
        <v>55</v>
      </c>
      <c r="D63" s="125" t="s">
        <v>335</v>
      </c>
      <c r="E63" s="126" t="s">
        <v>336</v>
      </c>
      <c r="F63" s="125" t="s">
        <v>337</v>
      </c>
      <c r="G63" s="125" t="s">
        <v>67</v>
      </c>
      <c r="H63" s="125" t="s">
        <v>338</v>
      </c>
      <c r="I63" s="125" t="s">
        <v>339</v>
      </c>
      <c r="J63" s="126" t="s">
        <v>351</v>
      </c>
      <c r="K63" s="127" t="n">
        <v>5350.7</v>
      </c>
      <c r="L63" s="127" t="n">
        <v>5424.7</v>
      </c>
      <c r="M63" s="127" t="n">
        <v>5501.1</v>
      </c>
    </row>
    <row collapsed="false" customFormat="false" customHeight="false" hidden="false" ht="63.75" outlineLevel="3" r="64">
      <c r="A64" s="125" t="s">
        <v>333</v>
      </c>
      <c r="B64" s="126" t="s">
        <v>334</v>
      </c>
      <c r="C64" s="125" t="s">
        <v>55</v>
      </c>
      <c r="D64" s="125" t="s">
        <v>335</v>
      </c>
      <c r="E64" s="126" t="s">
        <v>336</v>
      </c>
      <c r="F64" s="125" t="s">
        <v>337</v>
      </c>
      <c r="G64" s="125" t="s">
        <v>67</v>
      </c>
      <c r="H64" s="125" t="s">
        <v>338</v>
      </c>
      <c r="I64" s="125" t="s">
        <v>339</v>
      </c>
      <c r="J64" s="126" t="s">
        <v>353</v>
      </c>
      <c r="K64" s="127" t="n">
        <v>506.4</v>
      </c>
      <c r="L64" s="127" t="n">
        <v>496.4</v>
      </c>
      <c r="M64" s="127" t="n">
        <v>504.9</v>
      </c>
    </row>
    <row collapsed="false" customFormat="false" customHeight="false" hidden="false" ht="63.75" outlineLevel="3" r="65">
      <c r="A65" s="125" t="s">
        <v>333</v>
      </c>
      <c r="B65" s="126" t="s">
        <v>334</v>
      </c>
      <c r="C65" s="125" t="s">
        <v>55</v>
      </c>
      <c r="D65" s="125" t="s">
        <v>335</v>
      </c>
      <c r="E65" s="126" t="s">
        <v>336</v>
      </c>
      <c r="F65" s="125" t="s">
        <v>337</v>
      </c>
      <c r="G65" s="125" t="s">
        <v>67</v>
      </c>
      <c r="H65" s="125" t="s">
        <v>338</v>
      </c>
      <c r="I65" s="125" t="s">
        <v>339</v>
      </c>
      <c r="J65" s="126" t="s">
        <v>354</v>
      </c>
      <c r="K65" s="127" t="n">
        <v>17900.7</v>
      </c>
      <c r="L65" s="127" t="n">
        <v>31876.8</v>
      </c>
      <c r="M65" s="127" t="n">
        <v>31900.8</v>
      </c>
    </row>
    <row collapsed="false" customFormat="false" customHeight="false" hidden="false" ht="63.75" outlineLevel="3" r="66">
      <c r="A66" s="125" t="s">
        <v>333</v>
      </c>
      <c r="B66" s="126" t="s">
        <v>334</v>
      </c>
      <c r="C66" s="125" t="s">
        <v>55</v>
      </c>
      <c r="D66" s="125" t="s">
        <v>335</v>
      </c>
      <c r="E66" s="126" t="s">
        <v>336</v>
      </c>
      <c r="F66" s="125" t="s">
        <v>337</v>
      </c>
      <c r="G66" s="125" t="s">
        <v>67</v>
      </c>
      <c r="H66" s="125" t="s">
        <v>338</v>
      </c>
      <c r="I66" s="125" t="s">
        <v>339</v>
      </c>
      <c r="J66" s="126" t="s">
        <v>355</v>
      </c>
      <c r="K66" s="127" t="n">
        <v>4411.1</v>
      </c>
      <c r="L66" s="127" t="n">
        <v>4411.1</v>
      </c>
      <c r="M66" s="127" t="n">
        <v>4411.1</v>
      </c>
    </row>
    <row collapsed="false" customFormat="false" customHeight="false" hidden="false" ht="63.75" outlineLevel="3" r="67">
      <c r="A67" s="125" t="s">
        <v>333</v>
      </c>
      <c r="B67" s="126" t="s">
        <v>334</v>
      </c>
      <c r="C67" s="125" t="s">
        <v>55</v>
      </c>
      <c r="D67" s="125" t="s">
        <v>335</v>
      </c>
      <c r="E67" s="126" t="s">
        <v>336</v>
      </c>
      <c r="F67" s="125" t="s">
        <v>337</v>
      </c>
      <c r="G67" s="125" t="s">
        <v>67</v>
      </c>
      <c r="H67" s="125" t="s">
        <v>338</v>
      </c>
      <c r="I67" s="125" t="s">
        <v>339</v>
      </c>
      <c r="J67" s="126" t="s">
        <v>356</v>
      </c>
      <c r="K67" s="127" t="n">
        <v>6893.6</v>
      </c>
      <c r="L67" s="127" t="n">
        <v>6264.4</v>
      </c>
      <c r="M67" s="127" t="n">
        <v>6346.1</v>
      </c>
    </row>
    <row collapsed="false" customFormat="false" customHeight="false" hidden="false" ht="63.75" outlineLevel="3" r="68">
      <c r="A68" s="125" t="s">
        <v>333</v>
      </c>
      <c r="B68" s="126" t="s">
        <v>334</v>
      </c>
      <c r="C68" s="125" t="s">
        <v>55</v>
      </c>
      <c r="D68" s="125" t="s">
        <v>335</v>
      </c>
      <c r="E68" s="126" t="s">
        <v>336</v>
      </c>
      <c r="F68" s="125" t="s">
        <v>337</v>
      </c>
      <c r="G68" s="125" t="s">
        <v>67</v>
      </c>
      <c r="H68" s="125" t="s">
        <v>338</v>
      </c>
      <c r="I68" s="125" t="s">
        <v>339</v>
      </c>
      <c r="J68" s="126" t="s">
        <v>376</v>
      </c>
      <c r="K68" s="127" t="n">
        <v>1069.9</v>
      </c>
      <c r="L68" s="127" t="n">
        <v>948.8</v>
      </c>
      <c r="M68" s="127" t="n">
        <v>961.4</v>
      </c>
    </row>
    <row collapsed="false" customFormat="false" customHeight="false" hidden="false" ht="63.75" outlineLevel="3" r="69">
      <c r="A69" s="125" t="s">
        <v>333</v>
      </c>
      <c r="B69" s="126" t="s">
        <v>334</v>
      </c>
      <c r="C69" s="125" t="s">
        <v>55</v>
      </c>
      <c r="D69" s="125" t="s">
        <v>335</v>
      </c>
      <c r="E69" s="126" t="s">
        <v>336</v>
      </c>
      <c r="F69" s="125" t="s">
        <v>337</v>
      </c>
      <c r="G69" s="125" t="s">
        <v>67</v>
      </c>
      <c r="H69" s="125" t="s">
        <v>338</v>
      </c>
      <c r="I69" s="125" t="s">
        <v>339</v>
      </c>
      <c r="J69" s="126" t="s">
        <v>357</v>
      </c>
      <c r="K69" s="127" t="n">
        <v>88.7</v>
      </c>
      <c r="L69" s="127" t="n">
        <v>85.3</v>
      </c>
      <c r="M69" s="127" t="n">
        <v>85.9</v>
      </c>
    </row>
    <row collapsed="false" customFormat="false" customHeight="false" hidden="false" ht="63.75" outlineLevel="3" r="70">
      <c r="A70" s="125" t="s">
        <v>333</v>
      </c>
      <c r="B70" s="126" t="s">
        <v>334</v>
      </c>
      <c r="C70" s="125" t="s">
        <v>55</v>
      </c>
      <c r="D70" s="125" t="s">
        <v>335</v>
      </c>
      <c r="E70" s="126" t="s">
        <v>336</v>
      </c>
      <c r="F70" s="125" t="s">
        <v>337</v>
      </c>
      <c r="G70" s="125" t="s">
        <v>67</v>
      </c>
      <c r="H70" s="125" t="s">
        <v>338</v>
      </c>
      <c r="I70" s="125" t="s">
        <v>339</v>
      </c>
      <c r="J70" s="126" t="s">
        <v>377</v>
      </c>
      <c r="K70" s="127" t="n">
        <v>573.4</v>
      </c>
      <c r="L70" s="127" t="n">
        <v>1227.4</v>
      </c>
      <c r="M70" s="127" t="n">
        <v>1245.4</v>
      </c>
    </row>
    <row collapsed="false" customFormat="false" customHeight="false" hidden="false" ht="63.75" outlineLevel="3" r="71">
      <c r="A71" s="125" t="s">
        <v>333</v>
      </c>
      <c r="B71" s="126" t="s">
        <v>334</v>
      </c>
      <c r="C71" s="125" t="s">
        <v>55</v>
      </c>
      <c r="D71" s="125" t="s">
        <v>335</v>
      </c>
      <c r="E71" s="126" t="s">
        <v>336</v>
      </c>
      <c r="F71" s="125" t="s">
        <v>337</v>
      </c>
      <c r="G71" s="125" t="s">
        <v>67</v>
      </c>
      <c r="H71" s="125" t="s">
        <v>338</v>
      </c>
      <c r="I71" s="125" t="s">
        <v>339</v>
      </c>
      <c r="J71" s="126" t="s">
        <v>358</v>
      </c>
      <c r="K71" s="127" t="n">
        <v>9756.6</v>
      </c>
      <c r="L71" s="127" t="n">
        <v>8399.5</v>
      </c>
      <c r="M71" s="127" t="n">
        <v>8483.4</v>
      </c>
    </row>
    <row collapsed="false" customFormat="false" customHeight="false" hidden="false" ht="63.75" outlineLevel="3" r="72">
      <c r="A72" s="125" t="s">
        <v>333</v>
      </c>
      <c r="B72" s="126" t="s">
        <v>334</v>
      </c>
      <c r="C72" s="125" t="s">
        <v>55</v>
      </c>
      <c r="D72" s="125" t="s">
        <v>335</v>
      </c>
      <c r="E72" s="126" t="s">
        <v>336</v>
      </c>
      <c r="F72" s="125" t="s">
        <v>337</v>
      </c>
      <c r="G72" s="125" t="s">
        <v>67</v>
      </c>
      <c r="H72" s="125" t="s">
        <v>338</v>
      </c>
      <c r="I72" s="125" t="s">
        <v>339</v>
      </c>
      <c r="J72" s="126" t="s">
        <v>378</v>
      </c>
      <c r="K72" s="127" t="n">
        <v>9722.5</v>
      </c>
      <c r="L72" s="127" t="n">
        <v>9291.8</v>
      </c>
      <c r="M72" s="127" t="n">
        <v>9338.6</v>
      </c>
    </row>
    <row collapsed="false" customFormat="false" customHeight="false" hidden="false" ht="63.75" outlineLevel="3" r="73">
      <c r="A73" s="125" t="s">
        <v>333</v>
      </c>
      <c r="B73" s="126" t="s">
        <v>334</v>
      </c>
      <c r="C73" s="125" t="s">
        <v>55</v>
      </c>
      <c r="D73" s="125" t="s">
        <v>335</v>
      </c>
      <c r="E73" s="126" t="s">
        <v>336</v>
      </c>
      <c r="F73" s="125" t="s">
        <v>337</v>
      </c>
      <c r="G73" s="125" t="s">
        <v>67</v>
      </c>
      <c r="H73" s="125" t="s">
        <v>338</v>
      </c>
      <c r="I73" s="125" t="s">
        <v>339</v>
      </c>
      <c r="J73" s="126" t="s">
        <v>359</v>
      </c>
      <c r="K73" s="127" t="n">
        <v>5581.7</v>
      </c>
      <c r="L73" s="127" t="n">
        <v>5204.6</v>
      </c>
      <c r="M73" s="127" t="n">
        <v>5274</v>
      </c>
    </row>
    <row collapsed="false" customFormat="false" customHeight="false" hidden="false" ht="63.75" outlineLevel="3" r="74">
      <c r="A74" s="125" t="s">
        <v>333</v>
      </c>
      <c r="B74" s="126" t="s">
        <v>334</v>
      </c>
      <c r="C74" s="125" t="s">
        <v>55</v>
      </c>
      <c r="D74" s="125" t="s">
        <v>335</v>
      </c>
      <c r="E74" s="126" t="s">
        <v>336</v>
      </c>
      <c r="F74" s="125" t="s">
        <v>337</v>
      </c>
      <c r="G74" s="125" t="s">
        <v>67</v>
      </c>
      <c r="H74" s="125" t="s">
        <v>338</v>
      </c>
      <c r="I74" s="125" t="s">
        <v>339</v>
      </c>
      <c r="J74" s="126" t="s">
        <v>360</v>
      </c>
      <c r="K74" s="127" t="n">
        <v>10941.4</v>
      </c>
      <c r="L74" s="127" t="n">
        <v>9827.3</v>
      </c>
      <c r="M74" s="127" t="n">
        <v>9964.5</v>
      </c>
    </row>
    <row collapsed="false" customFormat="false" customHeight="false" hidden="false" ht="63.75" outlineLevel="3" r="75">
      <c r="A75" s="125" t="s">
        <v>333</v>
      </c>
      <c r="B75" s="126" t="s">
        <v>334</v>
      </c>
      <c r="C75" s="125" t="s">
        <v>55</v>
      </c>
      <c r="D75" s="125" t="s">
        <v>335</v>
      </c>
      <c r="E75" s="126" t="s">
        <v>336</v>
      </c>
      <c r="F75" s="125" t="s">
        <v>337</v>
      </c>
      <c r="G75" s="125" t="s">
        <v>67</v>
      </c>
      <c r="H75" s="125" t="s">
        <v>338</v>
      </c>
      <c r="I75" s="125" t="s">
        <v>339</v>
      </c>
      <c r="J75" s="126" t="s">
        <v>362</v>
      </c>
      <c r="K75" s="127" t="n">
        <v>4960.2</v>
      </c>
      <c r="L75" s="127" t="n">
        <v>4476.2</v>
      </c>
      <c r="M75" s="127" t="n">
        <v>4554.6</v>
      </c>
    </row>
    <row collapsed="false" customFormat="false" customHeight="false" hidden="false" ht="63.75" outlineLevel="3" r="76">
      <c r="A76" s="125" t="s">
        <v>333</v>
      </c>
      <c r="B76" s="126" t="s">
        <v>334</v>
      </c>
      <c r="C76" s="125" t="s">
        <v>55</v>
      </c>
      <c r="D76" s="125" t="s">
        <v>335</v>
      </c>
      <c r="E76" s="126" t="s">
        <v>336</v>
      </c>
      <c r="F76" s="125" t="s">
        <v>337</v>
      </c>
      <c r="G76" s="125" t="s">
        <v>67</v>
      </c>
      <c r="H76" s="125" t="s">
        <v>338</v>
      </c>
      <c r="I76" s="125" t="s">
        <v>339</v>
      </c>
      <c r="J76" s="126" t="s">
        <v>363</v>
      </c>
      <c r="K76" s="127" t="n">
        <v>20675</v>
      </c>
      <c r="L76" s="127" t="n">
        <v>18725.8</v>
      </c>
      <c r="M76" s="127" t="n">
        <v>18907.9</v>
      </c>
    </row>
    <row collapsed="false" customFormat="false" customHeight="false" hidden="false" ht="63.75" outlineLevel="3" r="77">
      <c r="A77" s="125" t="s">
        <v>333</v>
      </c>
      <c r="B77" s="126" t="s">
        <v>334</v>
      </c>
      <c r="C77" s="125" t="s">
        <v>55</v>
      </c>
      <c r="D77" s="125" t="s">
        <v>335</v>
      </c>
      <c r="E77" s="126" t="s">
        <v>336</v>
      </c>
      <c r="F77" s="125" t="s">
        <v>337</v>
      </c>
      <c r="G77" s="125" t="s">
        <v>67</v>
      </c>
      <c r="H77" s="125" t="s">
        <v>338</v>
      </c>
      <c r="I77" s="125" t="s">
        <v>339</v>
      </c>
      <c r="J77" s="126" t="s">
        <v>364</v>
      </c>
      <c r="K77" s="127" t="n">
        <v>6799.3</v>
      </c>
      <c r="L77" s="127" t="n">
        <v>6286.3</v>
      </c>
      <c r="M77" s="127" t="n">
        <v>6360</v>
      </c>
    </row>
    <row collapsed="false" customFormat="false" customHeight="false" hidden="false" ht="63.75" outlineLevel="3" r="78">
      <c r="A78" s="125" t="s">
        <v>333</v>
      </c>
      <c r="B78" s="126" t="s">
        <v>334</v>
      </c>
      <c r="C78" s="125" t="s">
        <v>55</v>
      </c>
      <c r="D78" s="125" t="s">
        <v>335</v>
      </c>
      <c r="E78" s="126" t="s">
        <v>336</v>
      </c>
      <c r="F78" s="125" t="s">
        <v>337</v>
      </c>
      <c r="G78" s="125" t="s">
        <v>67</v>
      </c>
      <c r="H78" s="125" t="s">
        <v>338</v>
      </c>
      <c r="I78" s="125" t="s">
        <v>339</v>
      </c>
      <c r="J78" s="126" t="s">
        <v>365</v>
      </c>
      <c r="K78" s="127" t="n">
        <v>12915.2</v>
      </c>
      <c r="L78" s="127" t="n">
        <v>11905.9</v>
      </c>
      <c r="M78" s="127" t="n">
        <v>12036.2</v>
      </c>
    </row>
    <row collapsed="false" customFormat="false" customHeight="false" hidden="false" ht="63.75" outlineLevel="3" r="79">
      <c r="A79" s="125" t="s">
        <v>333</v>
      </c>
      <c r="B79" s="126" t="s">
        <v>334</v>
      </c>
      <c r="C79" s="125" t="s">
        <v>55</v>
      </c>
      <c r="D79" s="125" t="s">
        <v>335</v>
      </c>
      <c r="E79" s="126" t="s">
        <v>336</v>
      </c>
      <c r="F79" s="125" t="s">
        <v>337</v>
      </c>
      <c r="G79" s="125" t="s">
        <v>67</v>
      </c>
      <c r="H79" s="125" t="s">
        <v>338</v>
      </c>
      <c r="I79" s="125" t="s">
        <v>339</v>
      </c>
      <c r="J79" s="126" t="s">
        <v>366</v>
      </c>
      <c r="K79" s="127" t="n">
        <v>4388.1</v>
      </c>
      <c r="L79" s="127" t="n">
        <v>3610</v>
      </c>
      <c r="M79" s="127" t="n">
        <v>3656.2</v>
      </c>
    </row>
    <row collapsed="false" customFormat="false" customHeight="false" hidden="false" ht="63.75" outlineLevel="3" r="80">
      <c r="A80" s="125" t="s">
        <v>333</v>
      </c>
      <c r="B80" s="126" t="s">
        <v>334</v>
      </c>
      <c r="C80" s="125" t="s">
        <v>55</v>
      </c>
      <c r="D80" s="125" t="s">
        <v>335</v>
      </c>
      <c r="E80" s="126" t="s">
        <v>336</v>
      </c>
      <c r="F80" s="125" t="s">
        <v>337</v>
      </c>
      <c r="G80" s="125" t="s">
        <v>67</v>
      </c>
      <c r="H80" s="125" t="s">
        <v>338</v>
      </c>
      <c r="I80" s="125" t="s">
        <v>339</v>
      </c>
      <c r="J80" s="126" t="s">
        <v>367</v>
      </c>
      <c r="K80" s="127" t="n">
        <v>2266.7</v>
      </c>
      <c r="L80" s="127" t="n">
        <v>1036.3</v>
      </c>
      <c r="M80" s="127" t="n">
        <v>1049.2</v>
      </c>
    </row>
    <row collapsed="false" customFormat="false" customHeight="false" hidden="false" ht="63.75" outlineLevel="3" r="81">
      <c r="A81" s="125" t="s">
        <v>333</v>
      </c>
      <c r="B81" s="126" t="s">
        <v>334</v>
      </c>
      <c r="C81" s="125" t="s">
        <v>55</v>
      </c>
      <c r="D81" s="125" t="s">
        <v>335</v>
      </c>
      <c r="E81" s="126" t="s">
        <v>336</v>
      </c>
      <c r="F81" s="125" t="s">
        <v>337</v>
      </c>
      <c r="G81" s="125" t="s">
        <v>67</v>
      </c>
      <c r="H81" s="125" t="s">
        <v>338</v>
      </c>
      <c r="I81" s="125" t="s">
        <v>339</v>
      </c>
      <c r="J81" s="126" t="s">
        <v>368</v>
      </c>
      <c r="K81" s="127" t="n">
        <v>1037.4</v>
      </c>
      <c r="L81" s="127" t="n">
        <v>1373.6</v>
      </c>
      <c r="M81" s="127" t="n">
        <v>1376.4</v>
      </c>
    </row>
    <row collapsed="false" customFormat="false" customHeight="false" hidden="false" ht="63.75" outlineLevel="3" r="82">
      <c r="A82" s="125" t="s">
        <v>333</v>
      </c>
      <c r="B82" s="126" t="s">
        <v>334</v>
      </c>
      <c r="C82" s="125" t="s">
        <v>55</v>
      </c>
      <c r="D82" s="125" t="s">
        <v>335</v>
      </c>
      <c r="E82" s="126" t="s">
        <v>336</v>
      </c>
      <c r="F82" s="125" t="s">
        <v>337</v>
      </c>
      <c r="G82" s="125" t="s">
        <v>67</v>
      </c>
      <c r="H82" s="125" t="s">
        <v>338</v>
      </c>
      <c r="I82" s="125" t="s">
        <v>339</v>
      </c>
      <c r="J82" s="126" t="s">
        <v>370</v>
      </c>
      <c r="K82" s="128" t="n">
        <f aca="false">3963+553.4</f>
        <v>4516.4</v>
      </c>
      <c r="L82" s="127" t="n">
        <v>3482</v>
      </c>
      <c r="M82" s="127" t="n">
        <v>3548.6</v>
      </c>
    </row>
    <row collapsed="false" customFormat="false" customHeight="false" hidden="false" ht="63.75" outlineLevel="3" r="83">
      <c r="A83" s="125" t="s">
        <v>333</v>
      </c>
      <c r="B83" s="126" t="s">
        <v>334</v>
      </c>
      <c r="C83" s="125" t="s">
        <v>55</v>
      </c>
      <c r="D83" s="125" t="s">
        <v>335</v>
      </c>
      <c r="E83" s="126" t="s">
        <v>336</v>
      </c>
      <c r="F83" s="125" t="s">
        <v>337</v>
      </c>
      <c r="G83" s="125" t="s">
        <v>67</v>
      </c>
      <c r="H83" s="125" t="s">
        <v>338</v>
      </c>
      <c r="I83" s="125" t="s">
        <v>339</v>
      </c>
      <c r="J83" s="126" t="s">
        <v>371</v>
      </c>
      <c r="K83" s="127" t="n">
        <v>3654</v>
      </c>
      <c r="L83" s="127" t="n">
        <v>0</v>
      </c>
      <c r="M83" s="127" t="n">
        <v>0</v>
      </c>
    </row>
    <row collapsed="false" customFormat="false" customHeight="false" hidden="false" ht="63.75" outlineLevel="3" r="84">
      <c r="A84" s="125" t="s">
        <v>333</v>
      </c>
      <c r="B84" s="126" t="s">
        <v>334</v>
      </c>
      <c r="C84" s="125" t="s">
        <v>55</v>
      </c>
      <c r="D84" s="125" t="s">
        <v>335</v>
      </c>
      <c r="E84" s="126" t="s">
        <v>336</v>
      </c>
      <c r="F84" s="125" t="s">
        <v>372</v>
      </c>
      <c r="G84" s="125" t="s">
        <v>67</v>
      </c>
      <c r="H84" s="125" t="s">
        <v>338</v>
      </c>
      <c r="I84" s="125" t="s">
        <v>339</v>
      </c>
      <c r="J84" s="126" t="s">
        <v>373</v>
      </c>
      <c r="K84" s="127" t="n">
        <v>185.4</v>
      </c>
      <c r="L84" s="127" t="n">
        <v>174.1</v>
      </c>
      <c r="M84" s="127" t="n">
        <v>177</v>
      </c>
    </row>
    <row collapsed="false" customFormat="false" customHeight="false" hidden="false" ht="63.75" outlineLevel="3" r="85">
      <c r="A85" s="125" t="s">
        <v>333</v>
      </c>
      <c r="B85" s="126" t="s">
        <v>334</v>
      </c>
      <c r="C85" s="125" t="s">
        <v>55</v>
      </c>
      <c r="D85" s="125" t="s">
        <v>379</v>
      </c>
      <c r="E85" s="126" t="s">
        <v>336</v>
      </c>
      <c r="F85" s="125" t="s">
        <v>337</v>
      </c>
      <c r="G85" s="125" t="s">
        <v>67</v>
      </c>
      <c r="H85" s="125" t="s">
        <v>338</v>
      </c>
      <c r="I85" s="125" t="s">
        <v>339</v>
      </c>
      <c r="J85" s="126" t="s">
        <v>380</v>
      </c>
      <c r="K85" s="127" t="n">
        <v>908.4</v>
      </c>
      <c r="L85" s="127" t="n">
        <v>844.4</v>
      </c>
      <c r="M85" s="127" t="n">
        <v>849.2</v>
      </c>
    </row>
    <row collapsed="false" customFormat="false" customHeight="false" hidden="false" ht="63.75" outlineLevel="3" r="86">
      <c r="A86" s="125" t="s">
        <v>333</v>
      </c>
      <c r="B86" s="126" t="s">
        <v>334</v>
      </c>
      <c r="C86" s="125" t="s">
        <v>55</v>
      </c>
      <c r="D86" s="125" t="s">
        <v>379</v>
      </c>
      <c r="E86" s="126" t="s">
        <v>336</v>
      </c>
      <c r="F86" s="125" t="s">
        <v>337</v>
      </c>
      <c r="G86" s="125" t="s">
        <v>67</v>
      </c>
      <c r="H86" s="125" t="s">
        <v>338</v>
      </c>
      <c r="I86" s="125" t="s">
        <v>339</v>
      </c>
      <c r="J86" s="126" t="s">
        <v>381</v>
      </c>
      <c r="K86" s="127" t="n">
        <v>14806.2</v>
      </c>
      <c r="L86" s="127" t="n">
        <v>13663.5</v>
      </c>
      <c r="M86" s="127" t="n">
        <v>13917.8</v>
      </c>
    </row>
    <row collapsed="false" customFormat="false" customHeight="false" hidden="false" ht="63.75" outlineLevel="3" r="87">
      <c r="A87" s="125" t="s">
        <v>333</v>
      </c>
      <c r="B87" s="126" t="s">
        <v>334</v>
      </c>
      <c r="C87" s="125" t="s">
        <v>55</v>
      </c>
      <c r="D87" s="125" t="s">
        <v>379</v>
      </c>
      <c r="E87" s="126" t="s">
        <v>336</v>
      </c>
      <c r="F87" s="125" t="s">
        <v>337</v>
      </c>
      <c r="G87" s="125" t="s">
        <v>67</v>
      </c>
      <c r="H87" s="125" t="s">
        <v>338</v>
      </c>
      <c r="I87" s="125" t="s">
        <v>339</v>
      </c>
      <c r="J87" s="126" t="s">
        <v>382</v>
      </c>
      <c r="K87" s="127" t="n">
        <v>9809.6</v>
      </c>
      <c r="L87" s="127" t="n">
        <v>8860.1</v>
      </c>
      <c r="M87" s="127" t="n">
        <v>8860.1</v>
      </c>
    </row>
    <row collapsed="false" customFormat="false" customHeight="false" hidden="false" ht="63.75" outlineLevel="3" r="88">
      <c r="A88" s="125" t="s">
        <v>333</v>
      </c>
      <c r="B88" s="126" t="s">
        <v>334</v>
      </c>
      <c r="C88" s="125" t="s">
        <v>55</v>
      </c>
      <c r="D88" s="125" t="s">
        <v>379</v>
      </c>
      <c r="E88" s="126" t="s">
        <v>336</v>
      </c>
      <c r="F88" s="125" t="s">
        <v>337</v>
      </c>
      <c r="G88" s="125" t="s">
        <v>67</v>
      </c>
      <c r="H88" s="125" t="s">
        <v>338</v>
      </c>
      <c r="I88" s="125" t="s">
        <v>339</v>
      </c>
      <c r="J88" s="126" t="s">
        <v>383</v>
      </c>
      <c r="K88" s="127" t="n">
        <v>27398.1</v>
      </c>
      <c r="L88" s="127" t="n">
        <v>25151.8</v>
      </c>
      <c r="M88" s="127" t="n">
        <v>25376.3</v>
      </c>
    </row>
    <row collapsed="false" customFormat="false" customHeight="false" hidden="false" ht="63.75" outlineLevel="3" r="89">
      <c r="A89" s="125" t="s">
        <v>333</v>
      </c>
      <c r="B89" s="126" t="s">
        <v>334</v>
      </c>
      <c r="C89" s="125" t="s">
        <v>55</v>
      </c>
      <c r="D89" s="125" t="s">
        <v>379</v>
      </c>
      <c r="E89" s="126" t="s">
        <v>336</v>
      </c>
      <c r="F89" s="125" t="s">
        <v>337</v>
      </c>
      <c r="G89" s="125" t="s">
        <v>67</v>
      </c>
      <c r="H89" s="125" t="s">
        <v>338</v>
      </c>
      <c r="I89" s="125" t="s">
        <v>339</v>
      </c>
      <c r="J89" s="126" t="s">
        <v>384</v>
      </c>
      <c r="K89" s="127" t="n">
        <v>208.5</v>
      </c>
      <c r="L89" s="127" t="n">
        <v>63</v>
      </c>
      <c r="M89" s="127" t="n">
        <v>63.8</v>
      </c>
    </row>
    <row collapsed="false" customFormat="false" customHeight="false" hidden="false" ht="63.75" outlineLevel="3" r="90">
      <c r="A90" s="125" t="s">
        <v>333</v>
      </c>
      <c r="B90" s="126" t="s">
        <v>334</v>
      </c>
      <c r="C90" s="125" t="s">
        <v>55</v>
      </c>
      <c r="D90" s="125" t="s">
        <v>379</v>
      </c>
      <c r="E90" s="126" t="s">
        <v>336</v>
      </c>
      <c r="F90" s="125" t="s">
        <v>337</v>
      </c>
      <c r="G90" s="125" t="s">
        <v>67</v>
      </c>
      <c r="H90" s="125" t="s">
        <v>338</v>
      </c>
      <c r="I90" s="125" t="s">
        <v>339</v>
      </c>
      <c r="J90" s="126" t="s">
        <v>385</v>
      </c>
      <c r="K90" s="127" t="n">
        <v>10.4</v>
      </c>
      <c r="L90" s="127" t="n">
        <v>10.1</v>
      </c>
      <c r="M90" s="127" t="n">
        <v>10.4</v>
      </c>
    </row>
    <row collapsed="false" customFormat="false" customHeight="false" hidden="false" ht="63.75" outlineLevel="3" r="91">
      <c r="A91" s="125" t="s">
        <v>333</v>
      </c>
      <c r="B91" s="126" t="s">
        <v>334</v>
      </c>
      <c r="C91" s="125" t="s">
        <v>55</v>
      </c>
      <c r="D91" s="125" t="s">
        <v>379</v>
      </c>
      <c r="E91" s="126" t="s">
        <v>336</v>
      </c>
      <c r="F91" s="125" t="s">
        <v>337</v>
      </c>
      <c r="G91" s="125" t="s">
        <v>67</v>
      </c>
      <c r="H91" s="125" t="s">
        <v>338</v>
      </c>
      <c r="I91" s="125" t="s">
        <v>339</v>
      </c>
      <c r="J91" s="126" t="s">
        <v>386</v>
      </c>
      <c r="K91" s="127" t="n">
        <v>2219.3</v>
      </c>
      <c r="L91" s="127" t="n">
        <v>2059</v>
      </c>
      <c r="M91" s="127" t="n">
        <v>2068.8</v>
      </c>
    </row>
    <row collapsed="false" customFormat="false" customHeight="false" hidden="false" ht="63.75" outlineLevel="3" r="92">
      <c r="A92" s="125" t="s">
        <v>333</v>
      </c>
      <c r="B92" s="126" t="s">
        <v>334</v>
      </c>
      <c r="C92" s="125" t="s">
        <v>55</v>
      </c>
      <c r="D92" s="125" t="s">
        <v>379</v>
      </c>
      <c r="E92" s="126" t="s">
        <v>336</v>
      </c>
      <c r="F92" s="125" t="s">
        <v>337</v>
      </c>
      <c r="G92" s="125" t="s">
        <v>67</v>
      </c>
      <c r="H92" s="125" t="s">
        <v>338</v>
      </c>
      <c r="I92" s="125" t="s">
        <v>339</v>
      </c>
      <c r="J92" s="126" t="s">
        <v>387</v>
      </c>
      <c r="K92" s="127" t="n">
        <v>1426.3</v>
      </c>
      <c r="L92" s="127" t="n">
        <v>671.4</v>
      </c>
      <c r="M92" s="127" t="n">
        <v>676.3</v>
      </c>
    </row>
    <row collapsed="false" customFormat="false" customHeight="false" hidden="false" ht="63.75" outlineLevel="3" r="93">
      <c r="A93" s="125" t="s">
        <v>333</v>
      </c>
      <c r="B93" s="126" t="s">
        <v>334</v>
      </c>
      <c r="C93" s="125" t="s">
        <v>55</v>
      </c>
      <c r="D93" s="125" t="s">
        <v>379</v>
      </c>
      <c r="E93" s="126" t="s">
        <v>336</v>
      </c>
      <c r="F93" s="125" t="s">
        <v>337</v>
      </c>
      <c r="G93" s="125" t="s">
        <v>67</v>
      </c>
      <c r="H93" s="125" t="s">
        <v>338</v>
      </c>
      <c r="I93" s="125" t="s">
        <v>339</v>
      </c>
      <c r="J93" s="126" t="s">
        <v>388</v>
      </c>
      <c r="K93" s="127" t="n">
        <v>590.8</v>
      </c>
      <c r="L93" s="127" t="n">
        <v>525.7</v>
      </c>
      <c r="M93" s="127" t="n">
        <v>529.9</v>
      </c>
    </row>
    <row collapsed="false" customFormat="false" customHeight="false" hidden="false" ht="63.75" outlineLevel="3" r="94">
      <c r="A94" s="125" t="s">
        <v>333</v>
      </c>
      <c r="B94" s="126" t="s">
        <v>334</v>
      </c>
      <c r="C94" s="125" t="s">
        <v>55</v>
      </c>
      <c r="D94" s="125" t="s">
        <v>379</v>
      </c>
      <c r="E94" s="126" t="s">
        <v>336</v>
      </c>
      <c r="F94" s="125" t="s">
        <v>337</v>
      </c>
      <c r="G94" s="125" t="s">
        <v>67</v>
      </c>
      <c r="H94" s="125" t="s">
        <v>338</v>
      </c>
      <c r="I94" s="125" t="s">
        <v>339</v>
      </c>
      <c r="J94" s="126" t="s">
        <v>389</v>
      </c>
      <c r="K94" s="127" t="n">
        <v>30013.3</v>
      </c>
      <c r="L94" s="127" t="n">
        <v>28708.9</v>
      </c>
      <c r="M94" s="127" t="n">
        <v>28937.3</v>
      </c>
    </row>
    <row collapsed="false" customFormat="false" customHeight="false" hidden="false" ht="63.75" outlineLevel="3" r="95">
      <c r="A95" s="125" t="s">
        <v>333</v>
      </c>
      <c r="B95" s="126" t="s">
        <v>334</v>
      </c>
      <c r="C95" s="125" t="s">
        <v>55</v>
      </c>
      <c r="D95" s="125" t="s">
        <v>379</v>
      </c>
      <c r="E95" s="126" t="s">
        <v>336</v>
      </c>
      <c r="F95" s="125" t="s">
        <v>337</v>
      </c>
      <c r="G95" s="125" t="s">
        <v>67</v>
      </c>
      <c r="H95" s="125" t="s">
        <v>338</v>
      </c>
      <c r="I95" s="125" t="s">
        <v>339</v>
      </c>
      <c r="J95" s="126" t="s">
        <v>390</v>
      </c>
      <c r="K95" s="127" t="n">
        <v>39120.3</v>
      </c>
      <c r="L95" s="127" t="n">
        <v>34797.8</v>
      </c>
      <c r="M95" s="127" t="n">
        <v>35409.1</v>
      </c>
    </row>
    <row collapsed="false" customFormat="false" customHeight="false" hidden="false" ht="63.75" outlineLevel="3" r="96">
      <c r="A96" s="125" t="s">
        <v>333</v>
      </c>
      <c r="B96" s="126" t="s">
        <v>334</v>
      </c>
      <c r="C96" s="125" t="s">
        <v>55</v>
      </c>
      <c r="D96" s="125" t="s">
        <v>379</v>
      </c>
      <c r="E96" s="126" t="s">
        <v>336</v>
      </c>
      <c r="F96" s="125" t="s">
        <v>337</v>
      </c>
      <c r="G96" s="125" t="s">
        <v>67</v>
      </c>
      <c r="H96" s="125" t="s">
        <v>338</v>
      </c>
      <c r="I96" s="125" t="s">
        <v>339</v>
      </c>
      <c r="J96" s="126" t="s">
        <v>391</v>
      </c>
      <c r="K96" s="127" t="n">
        <v>27445.8</v>
      </c>
      <c r="L96" s="127" t="n">
        <v>25369.6</v>
      </c>
      <c r="M96" s="127" t="n">
        <v>25569.4</v>
      </c>
    </row>
    <row collapsed="false" customFormat="false" customHeight="false" hidden="false" ht="63.75" outlineLevel="3" r="97">
      <c r="A97" s="125" t="s">
        <v>333</v>
      </c>
      <c r="B97" s="126" t="s">
        <v>334</v>
      </c>
      <c r="C97" s="125" t="s">
        <v>55</v>
      </c>
      <c r="D97" s="125" t="s">
        <v>379</v>
      </c>
      <c r="E97" s="126" t="s">
        <v>336</v>
      </c>
      <c r="F97" s="125" t="s">
        <v>337</v>
      </c>
      <c r="G97" s="125" t="s">
        <v>67</v>
      </c>
      <c r="H97" s="125" t="s">
        <v>338</v>
      </c>
      <c r="I97" s="125" t="s">
        <v>339</v>
      </c>
      <c r="J97" s="126" t="s">
        <v>392</v>
      </c>
      <c r="K97" s="127" t="n">
        <v>3228.3</v>
      </c>
      <c r="L97" s="127" t="n">
        <v>3099.3</v>
      </c>
      <c r="M97" s="127" t="n">
        <v>3139.9</v>
      </c>
    </row>
    <row collapsed="false" customFormat="false" customHeight="false" hidden="false" ht="63.75" outlineLevel="3" r="98">
      <c r="A98" s="125" t="s">
        <v>333</v>
      </c>
      <c r="B98" s="126" t="s">
        <v>334</v>
      </c>
      <c r="C98" s="125" t="s">
        <v>55</v>
      </c>
      <c r="D98" s="125" t="s">
        <v>379</v>
      </c>
      <c r="E98" s="126" t="s">
        <v>336</v>
      </c>
      <c r="F98" s="125" t="s">
        <v>337</v>
      </c>
      <c r="G98" s="125" t="s">
        <v>67</v>
      </c>
      <c r="H98" s="125" t="s">
        <v>338</v>
      </c>
      <c r="I98" s="125" t="s">
        <v>339</v>
      </c>
      <c r="J98" s="126" t="s">
        <v>393</v>
      </c>
      <c r="K98" s="127" t="n">
        <v>10239.2</v>
      </c>
      <c r="L98" s="127" t="n">
        <v>10613.4</v>
      </c>
      <c r="M98" s="127" t="n">
        <v>10755.7</v>
      </c>
    </row>
    <row collapsed="false" customFormat="false" customHeight="false" hidden="false" ht="63.75" outlineLevel="3" r="99">
      <c r="A99" s="125" t="s">
        <v>333</v>
      </c>
      <c r="B99" s="126" t="s">
        <v>334</v>
      </c>
      <c r="C99" s="125" t="s">
        <v>55</v>
      </c>
      <c r="D99" s="125" t="s">
        <v>379</v>
      </c>
      <c r="E99" s="126" t="s">
        <v>336</v>
      </c>
      <c r="F99" s="125" t="s">
        <v>337</v>
      </c>
      <c r="G99" s="125" t="s">
        <v>67</v>
      </c>
      <c r="H99" s="125" t="s">
        <v>338</v>
      </c>
      <c r="I99" s="125" t="s">
        <v>339</v>
      </c>
      <c r="J99" s="126" t="s">
        <v>394</v>
      </c>
      <c r="K99" s="127" t="n">
        <v>1411.5</v>
      </c>
      <c r="L99" s="127" t="n">
        <v>1052.6</v>
      </c>
      <c r="M99" s="127" t="n">
        <v>1058.1</v>
      </c>
    </row>
    <row collapsed="false" customFormat="false" customHeight="false" hidden="false" ht="63.75" outlineLevel="3" r="100">
      <c r="A100" s="125" t="s">
        <v>333</v>
      </c>
      <c r="B100" s="126" t="s">
        <v>334</v>
      </c>
      <c r="C100" s="125" t="s">
        <v>55</v>
      </c>
      <c r="D100" s="125" t="s">
        <v>379</v>
      </c>
      <c r="E100" s="126" t="s">
        <v>336</v>
      </c>
      <c r="F100" s="125" t="s">
        <v>337</v>
      </c>
      <c r="G100" s="125" t="s">
        <v>67</v>
      </c>
      <c r="H100" s="125" t="s">
        <v>338</v>
      </c>
      <c r="I100" s="125" t="s">
        <v>339</v>
      </c>
      <c r="J100" s="126" t="s">
        <v>395</v>
      </c>
      <c r="K100" s="127" t="n">
        <v>39.4</v>
      </c>
      <c r="L100" s="127" t="n">
        <v>35.7</v>
      </c>
      <c r="M100" s="127" t="n">
        <v>36.1</v>
      </c>
    </row>
    <row collapsed="false" customFormat="false" customHeight="false" hidden="false" ht="63.75" outlineLevel="3" r="101">
      <c r="A101" s="125" t="s">
        <v>333</v>
      </c>
      <c r="B101" s="126" t="s">
        <v>334</v>
      </c>
      <c r="C101" s="125" t="s">
        <v>55</v>
      </c>
      <c r="D101" s="125" t="s">
        <v>379</v>
      </c>
      <c r="E101" s="126" t="s">
        <v>336</v>
      </c>
      <c r="F101" s="125" t="s">
        <v>337</v>
      </c>
      <c r="G101" s="125" t="s">
        <v>67</v>
      </c>
      <c r="H101" s="125" t="s">
        <v>338</v>
      </c>
      <c r="I101" s="125" t="s">
        <v>339</v>
      </c>
      <c r="J101" s="126" t="s">
        <v>396</v>
      </c>
      <c r="K101" s="127" t="n">
        <v>20311.9</v>
      </c>
      <c r="L101" s="127" t="n">
        <v>18171.9</v>
      </c>
      <c r="M101" s="127" t="n">
        <v>18318.1</v>
      </c>
    </row>
    <row collapsed="false" customFormat="false" customHeight="false" hidden="false" ht="63.75" outlineLevel="3" r="102">
      <c r="A102" s="125" t="s">
        <v>333</v>
      </c>
      <c r="B102" s="126" t="s">
        <v>334</v>
      </c>
      <c r="C102" s="125" t="s">
        <v>55</v>
      </c>
      <c r="D102" s="125" t="s">
        <v>379</v>
      </c>
      <c r="E102" s="126" t="s">
        <v>336</v>
      </c>
      <c r="F102" s="125" t="s">
        <v>337</v>
      </c>
      <c r="G102" s="125" t="s">
        <v>67</v>
      </c>
      <c r="H102" s="125" t="s">
        <v>338</v>
      </c>
      <c r="I102" s="125" t="s">
        <v>339</v>
      </c>
      <c r="J102" s="126" t="s">
        <v>397</v>
      </c>
      <c r="K102" s="127" t="n">
        <v>37.4</v>
      </c>
      <c r="L102" s="127" t="n">
        <v>25.9</v>
      </c>
      <c r="M102" s="127" t="n">
        <v>26.1</v>
      </c>
    </row>
    <row collapsed="false" customFormat="false" customHeight="false" hidden="false" ht="63.75" outlineLevel="3" r="103">
      <c r="A103" s="125" t="s">
        <v>333</v>
      </c>
      <c r="B103" s="126" t="s">
        <v>334</v>
      </c>
      <c r="C103" s="125" t="s">
        <v>55</v>
      </c>
      <c r="D103" s="125" t="s">
        <v>379</v>
      </c>
      <c r="E103" s="126" t="s">
        <v>336</v>
      </c>
      <c r="F103" s="125" t="s">
        <v>372</v>
      </c>
      <c r="G103" s="125" t="s">
        <v>67</v>
      </c>
      <c r="H103" s="125" t="s">
        <v>338</v>
      </c>
      <c r="I103" s="125" t="s">
        <v>339</v>
      </c>
      <c r="J103" s="126" t="s">
        <v>398</v>
      </c>
      <c r="K103" s="127" t="n">
        <v>566.9</v>
      </c>
      <c r="L103" s="127" t="n">
        <v>548.2</v>
      </c>
      <c r="M103" s="127" t="n">
        <v>553.7</v>
      </c>
    </row>
    <row collapsed="false" customFormat="false" customHeight="false" hidden="false" ht="63.75" outlineLevel="3" r="104">
      <c r="A104" s="125" t="s">
        <v>333</v>
      </c>
      <c r="B104" s="126" t="s">
        <v>334</v>
      </c>
      <c r="C104" s="125" t="s">
        <v>55</v>
      </c>
      <c r="D104" s="125" t="s">
        <v>379</v>
      </c>
      <c r="E104" s="126" t="s">
        <v>336</v>
      </c>
      <c r="F104" s="125" t="s">
        <v>372</v>
      </c>
      <c r="G104" s="125" t="s">
        <v>67</v>
      </c>
      <c r="H104" s="125" t="s">
        <v>338</v>
      </c>
      <c r="I104" s="125" t="s">
        <v>339</v>
      </c>
      <c r="J104" s="126" t="s">
        <v>399</v>
      </c>
      <c r="K104" s="127" t="n">
        <v>7719.2</v>
      </c>
      <c r="L104" s="127" t="n">
        <v>7287.6</v>
      </c>
      <c r="M104" s="127" t="n">
        <v>7299.1</v>
      </c>
    </row>
    <row collapsed="false" customFormat="false" customHeight="false" hidden="false" ht="63.75" outlineLevel="3" r="105">
      <c r="A105" s="125" t="s">
        <v>333</v>
      </c>
      <c r="B105" s="126" t="s">
        <v>334</v>
      </c>
      <c r="C105" s="125" t="s">
        <v>55</v>
      </c>
      <c r="D105" s="125" t="s">
        <v>379</v>
      </c>
      <c r="E105" s="126" t="s">
        <v>336</v>
      </c>
      <c r="F105" s="125" t="s">
        <v>372</v>
      </c>
      <c r="G105" s="125" t="s">
        <v>67</v>
      </c>
      <c r="H105" s="125" t="s">
        <v>338</v>
      </c>
      <c r="I105" s="125" t="s">
        <v>339</v>
      </c>
      <c r="J105" s="126" t="s">
        <v>400</v>
      </c>
      <c r="K105" s="127" t="n">
        <v>538.4</v>
      </c>
      <c r="L105" s="127" t="n">
        <v>159.8</v>
      </c>
      <c r="M105" s="127" t="n">
        <v>160.6</v>
      </c>
    </row>
    <row collapsed="false" customFormat="false" customHeight="false" hidden="false" ht="63.75" outlineLevel="3" r="106">
      <c r="A106" s="125" t="s">
        <v>333</v>
      </c>
      <c r="B106" s="126" t="s">
        <v>334</v>
      </c>
      <c r="C106" s="125" t="s">
        <v>55</v>
      </c>
      <c r="D106" s="125" t="s">
        <v>180</v>
      </c>
      <c r="E106" s="126" t="s">
        <v>336</v>
      </c>
      <c r="F106" s="125" t="s">
        <v>337</v>
      </c>
      <c r="G106" s="125" t="s">
        <v>67</v>
      </c>
      <c r="H106" s="125" t="s">
        <v>338</v>
      </c>
      <c r="I106" s="125" t="s">
        <v>339</v>
      </c>
      <c r="J106" s="126" t="s">
        <v>374</v>
      </c>
      <c r="K106" s="127" t="n">
        <v>60.3</v>
      </c>
      <c r="L106" s="127" t="n">
        <v>56.9</v>
      </c>
      <c r="M106" s="127" t="n">
        <v>57</v>
      </c>
    </row>
    <row collapsed="false" customFormat="false" customHeight="false" hidden="false" ht="63.75" outlineLevel="3" r="107">
      <c r="A107" s="125" t="s">
        <v>333</v>
      </c>
      <c r="B107" s="126" t="s">
        <v>334</v>
      </c>
      <c r="C107" s="125" t="s">
        <v>55</v>
      </c>
      <c r="D107" s="125" t="s">
        <v>180</v>
      </c>
      <c r="E107" s="126" t="s">
        <v>336</v>
      </c>
      <c r="F107" s="125" t="s">
        <v>337</v>
      </c>
      <c r="G107" s="125" t="s">
        <v>67</v>
      </c>
      <c r="H107" s="125" t="s">
        <v>338</v>
      </c>
      <c r="I107" s="125" t="s">
        <v>339</v>
      </c>
      <c r="J107" s="126" t="s">
        <v>375</v>
      </c>
      <c r="K107" s="127" t="n">
        <v>9996</v>
      </c>
      <c r="L107" s="127" t="n">
        <v>8879</v>
      </c>
      <c r="M107" s="127" t="n">
        <v>8984.3</v>
      </c>
    </row>
    <row collapsed="false" customFormat="false" customHeight="false" hidden="false" ht="63.75" outlineLevel="3" r="108">
      <c r="A108" s="125" t="s">
        <v>333</v>
      </c>
      <c r="B108" s="126" t="s">
        <v>334</v>
      </c>
      <c r="C108" s="125" t="s">
        <v>55</v>
      </c>
      <c r="D108" s="125" t="s">
        <v>180</v>
      </c>
      <c r="E108" s="126" t="s">
        <v>336</v>
      </c>
      <c r="F108" s="125" t="s">
        <v>337</v>
      </c>
      <c r="G108" s="125" t="s">
        <v>67</v>
      </c>
      <c r="H108" s="125" t="s">
        <v>338</v>
      </c>
      <c r="I108" s="125" t="s">
        <v>339</v>
      </c>
      <c r="J108" s="126" t="s">
        <v>371</v>
      </c>
      <c r="K108" s="127" t="n">
        <v>552.2</v>
      </c>
      <c r="L108" s="127" t="n">
        <v>0</v>
      </c>
      <c r="M108" s="127" t="n">
        <v>0</v>
      </c>
    </row>
    <row collapsed="false" customFormat="false" customHeight="false" hidden="false" ht="63.75" outlineLevel="3" r="109">
      <c r="A109" s="125" t="s">
        <v>333</v>
      </c>
      <c r="B109" s="126" t="s">
        <v>334</v>
      </c>
      <c r="C109" s="125" t="s">
        <v>401</v>
      </c>
      <c r="D109" s="125" t="s">
        <v>335</v>
      </c>
      <c r="E109" s="126" t="s">
        <v>336</v>
      </c>
      <c r="F109" s="125" t="s">
        <v>337</v>
      </c>
      <c r="G109" s="125" t="s">
        <v>67</v>
      </c>
      <c r="H109" s="125" t="s">
        <v>338</v>
      </c>
      <c r="I109" s="125" t="s">
        <v>339</v>
      </c>
      <c r="J109" s="126" t="s">
        <v>340</v>
      </c>
      <c r="K109" s="127" t="n">
        <v>237.3</v>
      </c>
      <c r="L109" s="127" t="n">
        <v>1499.7</v>
      </c>
      <c r="M109" s="127" t="n">
        <v>1516.2</v>
      </c>
    </row>
    <row collapsed="false" customFormat="false" customHeight="false" hidden="false" ht="63.75" outlineLevel="3" r="110">
      <c r="A110" s="125" t="s">
        <v>333</v>
      </c>
      <c r="B110" s="126" t="s">
        <v>334</v>
      </c>
      <c r="C110" s="125" t="s">
        <v>401</v>
      </c>
      <c r="D110" s="125" t="s">
        <v>335</v>
      </c>
      <c r="E110" s="126" t="s">
        <v>336</v>
      </c>
      <c r="F110" s="125" t="s">
        <v>337</v>
      </c>
      <c r="G110" s="125" t="s">
        <v>67</v>
      </c>
      <c r="H110" s="125" t="s">
        <v>338</v>
      </c>
      <c r="I110" s="125" t="s">
        <v>339</v>
      </c>
      <c r="J110" s="126" t="s">
        <v>341</v>
      </c>
      <c r="K110" s="127" t="n">
        <v>64.5</v>
      </c>
      <c r="L110" s="127" t="n">
        <v>270.9</v>
      </c>
      <c r="M110" s="127" t="n">
        <v>273.2</v>
      </c>
    </row>
    <row collapsed="false" customFormat="false" customHeight="false" hidden="false" ht="63.75" outlineLevel="3" r="111">
      <c r="A111" s="125" t="s">
        <v>333</v>
      </c>
      <c r="B111" s="126" t="s">
        <v>334</v>
      </c>
      <c r="C111" s="125" t="s">
        <v>401</v>
      </c>
      <c r="D111" s="125" t="s">
        <v>335</v>
      </c>
      <c r="E111" s="126" t="s">
        <v>336</v>
      </c>
      <c r="F111" s="125" t="s">
        <v>337</v>
      </c>
      <c r="G111" s="125" t="s">
        <v>67</v>
      </c>
      <c r="H111" s="125" t="s">
        <v>338</v>
      </c>
      <c r="I111" s="125" t="s">
        <v>339</v>
      </c>
      <c r="J111" s="126" t="s">
        <v>343</v>
      </c>
      <c r="K111" s="127" t="n">
        <v>95.8</v>
      </c>
      <c r="L111" s="127" t="n">
        <v>409.3</v>
      </c>
      <c r="M111" s="127" t="n">
        <v>419.5</v>
      </c>
    </row>
    <row collapsed="false" customFormat="false" customHeight="false" hidden="false" ht="63.75" outlineLevel="3" r="112">
      <c r="A112" s="125" t="s">
        <v>333</v>
      </c>
      <c r="B112" s="126" t="s">
        <v>334</v>
      </c>
      <c r="C112" s="125" t="s">
        <v>401</v>
      </c>
      <c r="D112" s="125" t="s">
        <v>335</v>
      </c>
      <c r="E112" s="126" t="s">
        <v>336</v>
      </c>
      <c r="F112" s="125" t="s">
        <v>337</v>
      </c>
      <c r="G112" s="125" t="s">
        <v>67</v>
      </c>
      <c r="H112" s="125" t="s">
        <v>338</v>
      </c>
      <c r="I112" s="125" t="s">
        <v>339</v>
      </c>
      <c r="J112" s="126" t="s">
        <v>344</v>
      </c>
      <c r="K112" s="127" t="n">
        <v>26.8</v>
      </c>
      <c r="L112" s="127" t="n">
        <v>169.9</v>
      </c>
      <c r="M112" s="127" t="n">
        <v>172.6</v>
      </c>
    </row>
    <row collapsed="false" customFormat="false" customHeight="false" hidden="false" ht="63.75" outlineLevel="3" r="113">
      <c r="A113" s="125" t="s">
        <v>333</v>
      </c>
      <c r="B113" s="126" t="s">
        <v>334</v>
      </c>
      <c r="C113" s="125" t="s">
        <v>401</v>
      </c>
      <c r="D113" s="125" t="s">
        <v>335</v>
      </c>
      <c r="E113" s="126" t="s">
        <v>336</v>
      </c>
      <c r="F113" s="125" t="s">
        <v>337</v>
      </c>
      <c r="G113" s="125" t="s">
        <v>67</v>
      </c>
      <c r="H113" s="125" t="s">
        <v>338</v>
      </c>
      <c r="I113" s="125" t="s">
        <v>339</v>
      </c>
      <c r="J113" s="126" t="s">
        <v>347</v>
      </c>
      <c r="K113" s="127" t="n">
        <v>16.7</v>
      </c>
      <c r="L113" s="127" t="n">
        <v>106</v>
      </c>
      <c r="M113" s="127" t="n">
        <v>107.4</v>
      </c>
    </row>
    <row collapsed="false" customFormat="false" customHeight="false" hidden="false" ht="63.75" outlineLevel="3" r="114">
      <c r="A114" s="125" t="s">
        <v>333</v>
      </c>
      <c r="B114" s="126" t="s">
        <v>334</v>
      </c>
      <c r="C114" s="125" t="s">
        <v>401</v>
      </c>
      <c r="D114" s="125" t="s">
        <v>335</v>
      </c>
      <c r="E114" s="126" t="s">
        <v>336</v>
      </c>
      <c r="F114" s="125" t="s">
        <v>337</v>
      </c>
      <c r="G114" s="125" t="s">
        <v>67</v>
      </c>
      <c r="H114" s="125" t="s">
        <v>338</v>
      </c>
      <c r="I114" s="125" t="s">
        <v>339</v>
      </c>
      <c r="J114" s="126" t="s">
        <v>348</v>
      </c>
      <c r="K114" s="127" t="n">
        <v>2640.5</v>
      </c>
      <c r="L114" s="127" t="n">
        <v>2618.6</v>
      </c>
      <c r="M114" s="127" t="n">
        <v>2675.1</v>
      </c>
    </row>
    <row collapsed="false" customFormat="false" customHeight="false" hidden="false" ht="63.75" outlineLevel="3" r="115">
      <c r="A115" s="125" t="s">
        <v>333</v>
      </c>
      <c r="B115" s="126" t="s">
        <v>334</v>
      </c>
      <c r="C115" s="125" t="s">
        <v>401</v>
      </c>
      <c r="D115" s="125" t="s">
        <v>335</v>
      </c>
      <c r="E115" s="126" t="s">
        <v>336</v>
      </c>
      <c r="F115" s="125" t="s">
        <v>337</v>
      </c>
      <c r="G115" s="125" t="s">
        <v>67</v>
      </c>
      <c r="H115" s="125" t="s">
        <v>338</v>
      </c>
      <c r="I115" s="125" t="s">
        <v>339</v>
      </c>
      <c r="J115" s="126" t="s">
        <v>350</v>
      </c>
      <c r="K115" s="127" t="n">
        <v>1107.8</v>
      </c>
      <c r="L115" s="127" t="n">
        <v>1102.4</v>
      </c>
      <c r="M115" s="127" t="n">
        <v>1134.8</v>
      </c>
    </row>
    <row collapsed="false" customFormat="false" customHeight="false" hidden="false" ht="63.75" outlineLevel="3" r="116">
      <c r="A116" s="125" t="s">
        <v>333</v>
      </c>
      <c r="B116" s="126" t="s">
        <v>334</v>
      </c>
      <c r="C116" s="125" t="s">
        <v>401</v>
      </c>
      <c r="D116" s="125" t="s">
        <v>335</v>
      </c>
      <c r="E116" s="126" t="s">
        <v>336</v>
      </c>
      <c r="F116" s="125" t="s">
        <v>337</v>
      </c>
      <c r="G116" s="125" t="s">
        <v>67</v>
      </c>
      <c r="H116" s="125" t="s">
        <v>338</v>
      </c>
      <c r="I116" s="125" t="s">
        <v>339</v>
      </c>
      <c r="J116" s="126" t="s">
        <v>353</v>
      </c>
      <c r="K116" s="127" t="n">
        <v>31.1</v>
      </c>
      <c r="L116" s="127" t="n">
        <v>197.4</v>
      </c>
      <c r="M116" s="127" t="n">
        <v>200.1</v>
      </c>
    </row>
    <row collapsed="false" customFormat="false" customHeight="false" hidden="false" ht="63.75" outlineLevel="3" r="117">
      <c r="A117" s="125" t="s">
        <v>333</v>
      </c>
      <c r="B117" s="126" t="s">
        <v>334</v>
      </c>
      <c r="C117" s="125" t="s">
        <v>401</v>
      </c>
      <c r="D117" s="125" t="s">
        <v>335</v>
      </c>
      <c r="E117" s="126" t="s">
        <v>336</v>
      </c>
      <c r="F117" s="125" t="s">
        <v>337</v>
      </c>
      <c r="G117" s="125" t="s">
        <v>67</v>
      </c>
      <c r="H117" s="125" t="s">
        <v>338</v>
      </c>
      <c r="I117" s="125" t="s">
        <v>339</v>
      </c>
      <c r="J117" s="126" t="s">
        <v>358</v>
      </c>
      <c r="K117" s="127" t="n">
        <v>60</v>
      </c>
      <c r="L117" s="127" t="n">
        <v>385.9</v>
      </c>
      <c r="M117" s="127" t="n">
        <v>397.2</v>
      </c>
    </row>
    <row collapsed="false" customFormat="false" customHeight="false" hidden="false" ht="63.75" outlineLevel="3" r="118">
      <c r="A118" s="125" t="s">
        <v>333</v>
      </c>
      <c r="B118" s="126" t="s">
        <v>334</v>
      </c>
      <c r="C118" s="125" t="s">
        <v>401</v>
      </c>
      <c r="D118" s="125" t="s">
        <v>335</v>
      </c>
      <c r="E118" s="126" t="s">
        <v>336</v>
      </c>
      <c r="F118" s="125" t="s">
        <v>337</v>
      </c>
      <c r="G118" s="125" t="s">
        <v>67</v>
      </c>
      <c r="H118" s="125" t="s">
        <v>338</v>
      </c>
      <c r="I118" s="125" t="s">
        <v>339</v>
      </c>
      <c r="J118" s="126" t="s">
        <v>359</v>
      </c>
      <c r="K118" s="127" t="n">
        <v>31.6</v>
      </c>
      <c r="L118" s="127" t="n">
        <v>202.2</v>
      </c>
      <c r="M118" s="127" t="n">
        <v>207.4</v>
      </c>
    </row>
    <row collapsed="false" customFormat="false" customHeight="false" hidden="false" ht="63.75" outlineLevel="3" r="119">
      <c r="A119" s="125" t="s">
        <v>333</v>
      </c>
      <c r="B119" s="126" t="s">
        <v>334</v>
      </c>
      <c r="C119" s="125" t="s">
        <v>401</v>
      </c>
      <c r="D119" s="125" t="s">
        <v>335</v>
      </c>
      <c r="E119" s="126" t="s">
        <v>336</v>
      </c>
      <c r="F119" s="125" t="s">
        <v>337</v>
      </c>
      <c r="G119" s="125" t="s">
        <v>67</v>
      </c>
      <c r="H119" s="125" t="s">
        <v>338</v>
      </c>
      <c r="I119" s="125" t="s">
        <v>339</v>
      </c>
      <c r="J119" s="126" t="s">
        <v>360</v>
      </c>
      <c r="K119" s="127" t="n">
        <v>18.8</v>
      </c>
      <c r="L119" s="127" t="n">
        <v>119.3</v>
      </c>
      <c r="M119" s="127" t="n">
        <v>121.3</v>
      </c>
    </row>
    <row collapsed="false" customFormat="false" customHeight="false" hidden="false" ht="63.75" outlineLevel="3" r="120">
      <c r="A120" s="125" t="s">
        <v>333</v>
      </c>
      <c r="B120" s="126" t="s">
        <v>334</v>
      </c>
      <c r="C120" s="125" t="s">
        <v>401</v>
      </c>
      <c r="D120" s="125" t="s">
        <v>335</v>
      </c>
      <c r="E120" s="126" t="s">
        <v>336</v>
      </c>
      <c r="F120" s="125" t="s">
        <v>337</v>
      </c>
      <c r="G120" s="125" t="s">
        <v>67</v>
      </c>
      <c r="H120" s="125" t="s">
        <v>338</v>
      </c>
      <c r="I120" s="125" t="s">
        <v>339</v>
      </c>
      <c r="J120" s="126" t="s">
        <v>362</v>
      </c>
      <c r="K120" s="127" t="n">
        <v>134.5</v>
      </c>
      <c r="L120" s="127" t="n">
        <v>565.8</v>
      </c>
      <c r="M120" s="127" t="n">
        <v>581.6</v>
      </c>
    </row>
    <row collapsed="false" customFormat="false" customHeight="false" hidden="false" ht="63.75" outlineLevel="3" r="121">
      <c r="A121" s="125" t="s">
        <v>333</v>
      </c>
      <c r="B121" s="126" t="s">
        <v>334</v>
      </c>
      <c r="C121" s="125" t="s">
        <v>401</v>
      </c>
      <c r="D121" s="125" t="s">
        <v>335</v>
      </c>
      <c r="E121" s="126" t="s">
        <v>336</v>
      </c>
      <c r="F121" s="125" t="s">
        <v>337</v>
      </c>
      <c r="G121" s="125" t="s">
        <v>67</v>
      </c>
      <c r="H121" s="125" t="s">
        <v>338</v>
      </c>
      <c r="I121" s="125" t="s">
        <v>339</v>
      </c>
      <c r="J121" s="126" t="s">
        <v>363</v>
      </c>
      <c r="K121" s="127" t="n">
        <v>149.2</v>
      </c>
      <c r="L121" s="127" t="n">
        <v>951</v>
      </c>
      <c r="M121" s="127" t="n">
        <v>969.7</v>
      </c>
    </row>
    <row collapsed="false" customFormat="false" customHeight="false" hidden="false" ht="63.75" outlineLevel="3" r="122">
      <c r="A122" s="125" t="s">
        <v>333</v>
      </c>
      <c r="B122" s="126" t="s">
        <v>334</v>
      </c>
      <c r="C122" s="125" t="s">
        <v>401</v>
      </c>
      <c r="D122" s="125" t="s">
        <v>335</v>
      </c>
      <c r="E122" s="126" t="s">
        <v>336</v>
      </c>
      <c r="F122" s="125" t="s">
        <v>337</v>
      </c>
      <c r="G122" s="125" t="s">
        <v>67</v>
      </c>
      <c r="H122" s="125" t="s">
        <v>338</v>
      </c>
      <c r="I122" s="125" t="s">
        <v>339</v>
      </c>
      <c r="J122" s="126" t="s">
        <v>364</v>
      </c>
      <c r="K122" s="127" t="n">
        <v>1.3</v>
      </c>
      <c r="L122" s="127" t="n">
        <v>8.6</v>
      </c>
      <c r="M122" s="127" t="n">
        <v>8.8</v>
      </c>
    </row>
    <row collapsed="false" customFormat="false" customHeight="false" hidden="false" ht="63.75" outlineLevel="3" r="123">
      <c r="A123" s="125" t="s">
        <v>333</v>
      </c>
      <c r="B123" s="126" t="s">
        <v>334</v>
      </c>
      <c r="C123" s="125" t="s">
        <v>401</v>
      </c>
      <c r="D123" s="125" t="s">
        <v>335</v>
      </c>
      <c r="E123" s="126" t="s">
        <v>336</v>
      </c>
      <c r="F123" s="125" t="s">
        <v>337</v>
      </c>
      <c r="G123" s="125" t="s">
        <v>67</v>
      </c>
      <c r="H123" s="125" t="s">
        <v>338</v>
      </c>
      <c r="I123" s="125" t="s">
        <v>339</v>
      </c>
      <c r="J123" s="126" t="s">
        <v>370</v>
      </c>
      <c r="K123" s="127" t="n">
        <v>24.9</v>
      </c>
      <c r="L123" s="127" t="n">
        <v>159.2</v>
      </c>
      <c r="M123" s="127" t="n">
        <v>162.6</v>
      </c>
    </row>
    <row collapsed="false" customFormat="false" customHeight="false" hidden="false" ht="63.75" outlineLevel="3" r="124">
      <c r="A124" s="125" t="s">
        <v>333</v>
      </c>
      <c r="B124" s="126" t="s">
        <v>334</v>
      </c>
      <c r="C124" s="125" t="s">
        <v>401</v>
      </c>
      <c r="D124" s="125" t="s">
        <v>335</v>
      </c>
      <c r="E124" s="126" t="s">
        <v>336</v>
      </c>
      <c r="F124" s="125" t="s">
        <v>337</v>
      </c>
      <c r="G124" s="125" t="s">
        <v>67</v>
      </c>
      <c r="H124" s="125" t="s">
        <v>338</v>
      </c>
      <c r="I124" s="125" t="s">
        <v>339</v>
      </c>
      <c r="J124" s="126" t="s">
        <v>371</v>
      </c>
      <c r="K124" s="127" t="n">
        <v>373.8</v>
      </c>
      <c r="L124" s="127" t="n">
        <v>0</v>
      </c>
      <c r="M124" s="127" t="n">
        <v>0</v>
      </c>
    </row>
    <row collapsed="false" customFormat="false" customHeight="false" hidden="false" ht="63.75" outlineLevel="3" r="125">
      <c r="A125" s="125" t="s">
        <v>333</v>
      </c>
      <c r="B125" s="126" t="s">
        <v>334</v>
      </c>
      <c r="C125" s="125" t="s">
        <v>401</v>
      </c>
      <c r="D125" s="125" t="s">
        <v>379</v>
      </c>
      <c r="E125" s="126" t="s">
        <v>336</v>
      </c>
      <c r="F125" s="125" t="s">
        <v>337</v>
      </c>
      <c r="G125" s="125" t="s">
        <v>67</v>
      </c>
      <c r="H125" s="125" t="s">
        <v>338</v>
      </c>
      <c r="I125" s="125" t="s">
        <v>339</v>
      </c>
      <c r="J125" s="126" t="s">
        <v>383</v>
      </c>
      <c r="K125" s="127" t="n">
        <v>14706.6</v>
      </c>
      <c r="L125" s="127" t="n">
        <v>14115.7</v>
      </c>
      <c r="M125" s="127" t="n">
        <v>14252</v>
      </c>
    </row>
    <row collapsed="false" customFormat="false" customHeight="false" hidden="false" ht="63.75" outlineLevel="3" r="126">
      <c r="A126" s="125" t="s">
        <v>333</v>
      </c>
      <c r="B126" s="126" t="s">
        <v>334</v>
      </c>
      <c r="C126" s="125" t="s">
        <v>401</v>
      </c>
      <c r="D126" s="125" t="s">
        <v>379</v>
      </c>
      <c r="E126" s="126" t="s">
        <v>336</v>
      </c>
      <c r="F126" s="125" t="s">
        <v>337</v>
      </c>
      <c r="G126" s="125" t="s">
        <v>67</v>
      </c>
      <c r="H126" s="125" t="s">
        <v>338</v>
      </c>
      <c r="I126" s="125" t="s">
        <v>339</v>
      </c>
      <c r="J126" s="126" t="s">
        <v>386</v>
      </c>
      <c r="K126" s="127" t="n">
        <v>9.1</v>
      </c>
      <c r="L126" s="127" t="n">
        <v>56.6</v>
      </c>
      <c r="M126" s="127" t="n">
        <v>56.7</v>
      </c>
    </row>
    <row collapsed="false" customFormat="false" customHeight="false" hidden="false" ht="63.75" outlineLevel="3" r="127">
      <c r="A127" s="125" t="s">
        <v>333</v>
      </c>
      <c r="B127" s="126" t="s">
        <v>334</v>
      </c>
      <c r="C127" s="125" t="s">
        <v>401</v>
      </c>
      <c r="D127" s="125" t="s">
        <v>379</v>
      </c>
      <c r="E127" s="126" t="s">
        <v>336</v>
      </c>
      <c r="F127" s="125" t="s">
        <v>337</v>
      </c>
      <c r="G127" s="125" t="s">
        <v>67</v>
      </c>
      <c r="H127" s="125" t="s">
        <v>338</v>
      </c>
      <c r="I127" s="125" t="s">
        <v>339</v>
      </c>
      <c r="J127" s="126" t="s">
        <v>389</v>
      </c>
      <c r="K127" s="127" t="n">
        <v>1.5</v>
      </c>
      <c r="L127" s="127" t="n">
        <v>9.5</v>
      </c>
      <c r="M127" s="127" t="n">
        <v>9.7</v>
      </c>
    </row>
    <row collapsed="false" customFormat="false" customHeight="false" hidden="false" ht="63.75" outlineLevel="3" r="128">
      <c r="A128" s="125" t="s">
        <v>333</v>
      </c>
      <c r="B128" s="126" t="s">
        <v>334</v>
      </c>
      <c r="C128" s="125" t="s">
        <v>401</v>
      </c>
      <c r="D128" s="125" t="s">
        <v>379</v>
      </c>
      <c r="E128" s="126" t="s">
        <v>336</v>
      </c>
      <c r="F128" s="125" t="s">
        <v>337</v>
      </c>
      <c r="G128" s="125" t="s">
        <v>67</v>
      </c>
      <c r="H128" s="125" t="s">
        <v>338</v>
      </c>
      <c r="I128" s="125" t="s">
        <v>339</v>
      </c>
      <c r="J128" s="126" t="s">
        <v>392</v>
      </c>
      <c r="K128" s="127" t="n">
        <v>2.8</v>
      </c>
      <c r="L128" s="127" t="n">
        <v>17.8</v>
      </c>
      <c r="M128" s="127" t="n">
        <v>18.3</v>
      </c>
    </row>
    <row collapsed="false" customFormat="false" customHeight="false" hidden="false" ht="63.75" outlineLevel="3" r="129">
      <c r="A129" s="125" t="s">
        <v>333</v>
      </c>
      <c r="B129" s="126" t="s">
        <v>334</v>
      </c>
      <c r="C129" s="125" t="s">
        <v>401</v>
      </c>
      <c r="D129" s="125" t="s">
        <v>379</v>
      </c>
      <c r="E129" s="126" t="s">
        <v>336</v>
      </c>
      <c r="F129" s="125" t="s">
        <v>337</v>
      </c>
      <c r="G129" s="125" t="s">
        <v>67</v>
      </c>
      <c r="H129" s="125" t="s">
        <v>338</v>
      </c>
      <c r="I129" s="125" t="s">
        <v>339</v>
      </c>
      <c r="J129" s="126" t="s">
        <v>393</v>
      </c>
      <c r="K129" s="127" t="n">
        <v>5.3</v>
      </c>
      <c r="L129" s="127" t="n">
        <v>34</v>
      </c>
      <c r="M129" s="127" t="n">
        <v>34.7</v>
      </c>
    </row>
    <row collapsed="false" customFormat="false" customHeight="false" hidden="false" ht="63.75" outlineLevel="3" r="130">
      <c r="A130" s="125" t="s">
        <v>333</v>
      </c>
      <c r="B130" s="126" t="s">
        <v>334</v>
      </c>
      <c r="C130" s="125" t="s">
        <v>401</v>
      </c>
      <c r="D130" s="125" t="s">
        <v>379</v>
      </c>
      <c r="E130" s="126" t="s">
        <v>336</v>
      </c>
      <c r="F130" s="125" t="s">
        <v>337</v>
      </c>
      <c r="G130" s="125" t="s">
        <v>67</v>
      </c>
      <c r="H130" s="125" t="s">
        <v>338</v>
      </c>
      <c r="I130" s="125" t="s">
        <v>339</v>
      </c>
      <c r="J130" s="126" t="s">
        <v>371</v>
      </c>
      <c r="K130" s="127" t="n">
        <v>835.7</v>
      </c>
      <c r="L130" s="127" t="n">
        <v>0</v>
      </c>
      <c r="M130" s="127" t="n">
        <v>0</v>
      </c>
    </row>
    <row collapsed="false" customFormat="false" customHeight="false" hidden="false" ht="76.5" outlineLevel="3" r="131">
      <c r="A131" s="125" t="s">
        <v>333</v>
      </c>
      <c r="B131" s="126" t="s">
        <v>334</v>
      </c>
      <c r="C131" s="125" t="s">
        <v>48</v>
      </c>
      <c r="D131" s="125" t="s">
        <v>402</v>
      </c>
      <c r="E131" s="126" t="s">
        <v>403</v>
      </c>
      <c r="F131" s="125" t="s">
        <v>404</v>
      </c>
      <c r="G131" s="125" t="s">
        <v>67</v>
      </c>
      <c r="H131" s="125" t="s">
        <v>405</v>
      </c>
      <c r="I131" s="125" t="s">
        <v>406</v>
      </c>
      <c r="J131" s="126" t="s">
        <v>371</v>
      </c>
      <c r="K131" s="127" t="n">
        <v>56780.6</v>
      </c>
      <c r="L131" s="127" t="n">
        <v>0</v>
      </c>
      <c r="M131" s="127" t="n">
        <v>0</v>
      </c>
    </row>
    <row collapsed="false" customFormat="false" customHeight="false" hidden="false" ht="76.5" outlineLevel="3" r="132">
      <c r="A132" s="125" t="s">
        <v>333</v>
      </c>
      <c r="B132" s="126" t="s">
        <v>334</v>
      </c>
      <c r="C132" s="125" t="s">
        <v>48</v>
      </c>
      <c r="D132" s="125" t="s">
        <v>402</v>
      </c>
      <c r="E132" s="126" t="s">
        <v>403</v>
      </c>
      <c r="F132" s="125" t="s">
        <v>404</v>
      </c>
      <c r="G132" s="125" t="s">
        <v>67</v>
      </c>
      <c r="H132" s="125" t="s">
        <v>407</v>
      </c>
      <c r="I132" s="125" t="s">
        <v>406</v>
      </c>
      <c r="J132" s="126" t="s">
        <v>371</v>
      </c>
      <c r="K132" s="127" t="n">
        <v>48527.9</v>
      </c>
      <c r="L132" s="127" t="n">
        <v>0</v>
      </c>
      <c r="M132" s="127" t="n">
        <v>0</v>
      </c>
    </row>
    <row collapsed="false" customFormat="false" customHeight="false" hidden="false" ht="63.75" outlineLevel="3" r="133">
      <c r="A133" s="125" t="s">
        <v>333</v>
      </c>
      <c r="B133" s="126" t="s">
        <v>334</v>
      </c>
      <c r="C133" s="125" t="s">
        <v>48</v>
      </c>
      <c r="D133" s="125" t="s">
        <v>408</v>
      </c>
      <c r="E133" s="126" t="s">
        <v>409</v>
      </c>
      <c r="F133" s="125" t="s">
        <v>410</v>
      </c>
      <c r="G133" s="125" t="s">
        <v>67</v>
      </c>
      <c r="H133" s="125" t="s">
        <v>411</v>
      </c>
      <c r="I133" s="125" t="s">
        <v>339</v>
      </c>
      <c r="J133" s="126" t="s">
        <v>371</v>
      </c>
      <c r="K133" s="127" t="n">
        <v>868949.9</v>
      </c>
      <c r="L133" s="127" t="n">
        <v>713495.9</v>
      </c>
      <c r="M133" s="127" t="n">
        <v>715117.8</v>
      </c>
    </row>
    <row collapsed="false" customFormat="false" customHeight="false" hidden="false" ht="63.75" outlineLevel="3" r="134">
      <c r="A134" s="125" t="s">
        <v>333</v>
      </c>
      <c r="B134" s="126" t="s">
        <v>334</v>
      </c>
      <c r="C134" s="125" t="s">
        <v>48</v>
      </c>
      <c r="D134" s="125" t="s">
        <v>412</v>
      </c>
      <c r="E134" s="126" t="s">
        <v>413</v>
      </c>
      <c r="F134" s="125" t="s">
        <v>414</v>
      </c>
      <c r="G134" s="125" t="s">
        <v>67</v>
      </c>
      <c r="H134" s="125" t="s">
        <v>411</v>
      </c>
      <c r="I134" s="125" t="s">
        <v>339</v>
      </c>
      <c r="J134" s="126" t="s">
        <v>371</v>
      </c>
      <c r="K134" s="127" t="n">
        <v>4266620.2</v>
      </c>
      <c r="L134" s="127" t="n">
        <v>5174900.5</v>
      </c>
      <c r="M134" s="127" t="n">
        <v>6083180.8</v>
      </c>
    </row>
    <row collapsed="false" customFormat="false" customHeight="false" hidden="false" ht="51" outlineLevel="3" r="135">
      <c r="A135" s="125" t="s">
        <v>415</v>
      </c>
      <c r="B135" s="126" t="s">
        <v>416</v>
      </c>
      <c r="C135" s="125" t="s">
        <v>48</v>
      </c>
      <c r="D135" s="125" t="s">
        <v>117</v>
      </c>
      <c r="E135" s="126" t="s">
        <v>417</v>
      </c>
      <c r="F135" s="125" t="s">
        <v>404</v>
      </c>
      <c r="G135" s="125" t="s">
        <v>67</v>
      </c>
      <c r="H135" s="125" t="s">
        <v>405</v>
      </c>
      <c r="I135" s="125" t="s">
        <v>339</v>
      </c>
      <c r="J135" s="126" t="s">
        <v>371</v>
      </c>
      <c r="K135" s="129" t="n">
        <f aca="false">20840.2-15308.23</f>
        <v>5531.97</v>
      </c>
      <c r="L135" s="127" t="n">
        <v>0</v>
      </c>
      <c r="M135" s="127" t="n">
        <v>0</v>
      </c>
    </row>
    <row collapsed="false" customFormat="false" customHeight="false" hidden="false" ht="51" outlineLevel="3" r="136">
      <c r="A136" s="125" t="s">
        <v>415</v>
      </c>
      <c r="B136" s="126" t="s">
        <v>416</v>
      </c>
      <c r="C136" s="125" t="s">
        <v>48</v>
      </c>
      <c r="D136" s="125" t="s">
        <v>117</v>
      </c>
      <c r="E136" s="126" t="s">
        <v>417</v>
      </c>
      <c r="F136" s="125" t="s">
        <v>404</v>
      </c>
      <c r="G136" s="125" t="s">
        <v>67</v>
      </c>
      <c r="H136" s="125" t="s">
        <v>407</v>
      </c>
      <c r="I136" s="125" t="s">
        <v>339</v>
      </c>
      <c r="J136" s="126" t="s">
        <v>371</v>
      </c>
      <c r="K136" s="129" t="n">
        <f aca="false">5172.2-20.7</f>
        <v>5151.5</v>
      </c>
      <c r="L136" s="127" t="n">
        <v>0</v>
      </c>
      <c r="M136" s="127" t="n">
        <v>0</v>
      </c>
    </row>
    <row collapsed="false" customFormat="false" customHeight="false" hidden="false" ht="51" outlineLevel="3" r="137">
      <c r="A137" s="125" t="s">
        <v>418</v>
      </c>
      <c r="B137" s="126" t="s">
        <v>419</v>
      </c>
      <c r="C137" s="125" t="s">
        <v>420</v>
      </c>
      <c r="D137" s="125" t="s">
        <v>335</v>
      </c>
      <c r="E137" s="126" t="s">
        <v>336</v>
      </c>
      <c r="F137" s="125" t="s">
        <v>421</v>
      </c>
      <c r="G137" s="125" t="s">
        <v>67</v>
      </c>
      <c r="H137" s="125" t="s">
        <v>338</v>
      </c>
      <c r="I137" s="125" t="s">
        <v>339</v>
      </c>
      <c r="J137" s="126" t="s">
        <v>341</v>
      </c>
      <c r="K137" s="127" t="n">
        <v>0</v>
      </c>
      <c r="L137" s="127" t="n">
        <v>4626.5</v>
      </c>
      <c r="M137" s="127" t="n">
        <v>4820.1</v>
      </c>
    </row>
    <row collapsed="false" customFormat="false" customHeight="false" hidden="false" ht="51" outlineLevel="3" r="138">
      <c r="A138" s="125" t="s">
        <v>418</v>
      </c>
      <c r="B138" s="126" t="s">
        <v>419</v>
      </c>
      <c r="C138" s="125" t="s">
        <v>420</v>
      </c>
      <c r="D138" s="125" t="s">
        <v>335</v>
      </c>
      <c r="E138" s="126" t="s">
        <v>336</v>
      </c>
      <c r="F138" s="125" t="s">
        <v>421</v>
      </c>
      <c r="G138" s="125" t="s">
        <v>67</v>
      </c>
      <c r="H138" s="125" t="s">
        <v>338</v>
      </c>
      <c r="I138" s="125" t="s">
        <v>339</v>
      </c>
      <c r="J138" s="126" t="s">
        <v>343</v>
      </c>
      <c r="K138" s="127" t="n">
        <v>0</v>
      </c>
      <c r="L138" s="127" t="n">
        <v>4626.5</v>
      </c>
      <c r="M138" s="127" t="n">
        <v>4820.1</v>
      </c>
    </row>
    <row collapsed="false" customFormat="false" customHeight="false" hidden="false" ht="51" outlineLevel="3" r="139">
      <c r="A139" s="125" t="s">
        <v>418</v>
      </c>
      <c r="B139" s="126" t="s">
        <v>419</v>
      </c>
      <c r="C139" s="125" t="s">
        <v>420</v>
      </c>
      <c r="D139" s="125" t="s">
        <v>335</v>
      </c>
      <c r="E139" s="126" t="s">
        <v>336</v>
      </c>
      <c r="F139" s="125" t="s">
        <v>421</v>
      </c>
      <c r="G139" s="125" t="s">
        <v>67</v>
      </c>
      <c r="H139" s="125" t="s">
        <v>338</v>
      </c>
      <c r="I139" s="125" t="s">
        <v>339</v>
      </c>
      <c r="J139" s="126" t="s">
        <v>344</v>
      </c>
      <c r="K139" s="127" t="n">
        <v>0</v>
      </c>
      <c r="L139" s="127" t="n">
        <v>1850.6</v>
      </c>
      <c r="M139" s="127" t="n">
        <v>1928.1</v>
      </c>
    </row>
    <row collapsed="false" customFormat="false" customHeight="false" hidden="false" ht="51" outlineLevel="3" r="140">
      <c r="A140" s="125" t="s">
        <v>418</v>
      </c>
      <c r="B140" s="126" t="s">
        <v>419</v>
      </c>
      <c r="C140" s="125" t="s">
        <v>420</v>
      </c>
      <c r="D140" s="125" t="s">
        <v>335</v>
      </c>
      <c r="E140" s="126" t="s">
        <v>336</v>
      </c>
      <c r="F140" s="125" t="s">
        <v>421</v>
      </c>
      <c r="G140" s="125" t="s">
        <v>67</v>
      </c>
      <c r="H140" s="125" t="s">
        <v>338</v>
      </c>
      <c r="I140" s="125" t="s">
        <v>339</v>
      </c>
      <c r="J140" s="126" t="s">
        <v>345</v>
      </c>
      <c r="K140" s="127" t="n">
        <v>0</v>
      </c>
      <c r="L140" s="127" t="n">
        <v>925.3</v>
      </c>
      <c r="M140" s="127" t="n">
        <v>964</v>
      </c>
    </row>
    <row collapsed="false" customFormat="false" customHeight="false" hidden="false" ht="51" outlineLevel="3" r="141">
      <c r="A141" s="125" t="s">
        <v>418</v>
      </c>
      <c r="B141" s="126" t="s">
        <v>419</v>
      </c>
      <c r="C141" s="125" t="s">
        <v>420</v>
      </c>
      <c r="D141" s="125" t="s">
        <v>335</v>
      </c>
      <c r="E141" s="126" t="s">
        <v>336</v>
      </c>
      <c r="F141" s="125" t="s">
        <v>421</v>
      </c>
      <c r="G141" s="125" t="s">
        <v>67</v>
      </c>
      <c r="H141" s="125" t="s">
        <v>338</v>
      </c>
      <c r="I141" s="125" t="s">
        <v>339</v>
      </c>
      <c r="J141" s="126" t="s">
        <v>348</v>
      </c>
      <c r="K141" s="127" t="n">
        <v>0</v>
      </c>
      <c r="L141" s="127" t="n">
        <v>3701.2</v>
      </c>
      <c r="M141" s="127" t="n">
        <v>3856.1</v>
      </c>
    </row>
    <row collapsed="false" customFormat="false" customHeight="false" hidden="false" ht="51" outlineLevel="3" r="142">
      <c r="A142" s="125" t="s">
        <v>418</v>
      </c>
      <c r="B142" s="126" t="s">
        <v>419</v>
      </c>
      <c r="C142" s="125" t="s">
        <v>420</v>
      </c>
      <c r="D142" s="125" t="s">
        <v>335</v>
      </c>
      <c r="E142" s="126" t="s">
        <v>336</v>
      </c>
      <c r="F142" s="125" t="s">
        <v>421</v>
      </c>
      <c r="G142" s="125" t="s">
        <v>67</v>
      </c>
      <c r="H142" s="125" t="s">
        <v>338</v>
      </c>
      <c r="I142" s="125" t="s">
        <v>339</v>
      </c>
      <c r="J142" s="126" t="s">
        <v>350</v>
      </c>
      <c r="K142" s="127" t="n">
        <v>0</v>
      </c>
      <c r="L142" s="127" t="n">
        <v>3701.2</v>
      </c>
      <c r="M142" s="127" t="n">
        <v>3856.1</v>
      </c>
    </row>
    <row collapsed="false" customFormat="false" customHeight="false" hidden="false" ht="51" outlineLevel="3" r="143">
      <c r="A143" s="125" t="s">
        <v>418</v>
      </c>
      <c r="B143" s="126" t="s">
        <v>419</v>
      </c>
      <c r="C143" s="125" t="s">
        <v>420</v>
      </c>
      <c r="D143" s="125" t="s">
        <v>335</v>
      </c>
      <c r="E143" s="126" t="s">
        <v>336</v>
      </c>
      <c r="F143" s="125" t="s">
        <v>421</v>
      </c>
      <c r="G143" s="125" t="s">
        <v>67</v>
      </c>
      <c r="H143" s="125" t="s">
        <v>338</v>
      </c>
      <c r="I143" s="125" t="s">
        <v>339</v>
      </c>
      <c r="J143" s="126" t="s">
        <v>351</v>
      </c>
      <c r="K143" s="127" t="n">
        <v>0</v>
      </c>
      <c r="L143" s="127" t="n">
        <v>2775.9</v>
      </c>
      <c r="M143" s="127" t="n">
        <v>2892.1</v>
      </c>
    </row>
    <row collapsed="false" customFormat="false" customHeight="false" hidden="false" ht="51" outlineLevel="3" r="144">
      <c r="A144" s="125" t="s">
        <v>418</v>
      </c>
      <c r="B144" s="126" t="s">
        <v>419</v>
      </c>
      <c r="C144" s="125" t="s">
        <v>420</v>
      </c>
      <c r="D144" s="125" t="s">
        <v>335</v>
      </c>
      <c r="E144" s="126" t="s">
        <v>336</v>
      </c>
      <c r="F144" s="125" t="s">
        <v>421</v>
      </c>
      <c r="G144" s="125" t="s">
        <v>67</v>
      </c>
      <c r="H144" s="125" t="s">
        <v>338</v>
      </c>
      <c r="I144" s="125" t="s">
        <v>339</v>
      </c>
      <c r="J144" s="126" t="s">
        <v>353</v>
      </c>
      <c r="K144" s="127" t="n">
        <v>0</v>
      </c>
      <c r="L144" s="127" t="n">
        <v>2775.9</v>
      </c>
      <c r="M144" s="127" t="n">
        <v>2892.1</v>
      </c>
    </row>
    <row collapsed="false" customFormat="false" customHeight="false" hidden="false" ht="51" outlineLevel="3" r="145">
      <c r="A145" s="125" t="s">
        <v>418</v>
      </c>
      <c r="B145" s="126" t="s">
        <v>419</v>
      </c>
      <c r="C145" s="125" t="s">
        <v>420</v>
      </c>
      <c r="D145" s="125" t="s">
        <v>335</v>
      </c>
      <c r="E145" s="126" t="s">
        <v>336</v>
      </c>
      <c r="F145" s="125" t="s">
        <v>421</v>
      </c>
      <c r="G145" s="125" t="s">
        <v>67</v>
      </c>
      <c r="H145" s="125" t="s">
        <v>338</v>
      </c>
      <c r="I145" s="125" t="s">
        <v>339</v>
      </c>
      <c r="J145" s="126" t="s">
        <v>354</v>
      </c>
      <c r="K145" s="127" t="n">
        <v>0</v>
      </c>
      <c r="L145" s="127" t="n">
        <v>9252.9</v>
      </c>
      <c r="M145" s="127" t="n">
        <v>9460.3</v>
      </c>
    </row>
    <row collapsed="false" customFormat="false" customHeight="false" hidden="false" ht="51" outlineLevel="3" r="146">
      <c r="A146" s="125" t="s">
        <v>418</v>
      </c>
      <c r="B146" s="126" t="s">
        <v>419</v>
      </c>
      <c r="C146" s="125" t="s">
        <v>420</v>
      </c>
      <c r="D146" s="125" t="s">
        <v>335</v>
      </c>
      <c r="E146" s="126" t="s">
        <v>336</v>
      </c>
      <c r="F146" s="125" t="s">
        <v>421</v>
      </c>
      <c r="G146" s="125" t="s">
        <v>67</v>
      </c>
      <c r="H146" s="125" t="s">
        <v>338</v>
      </c>
      <c r="I146" s="125" t="s">
        <v>339</v>
      </c>
      <c r="J146" s="126" t="s">
        <v>356</v>
      </c>
      <c r="K146" s="127" t="n">
        <v>0</v>
      </c>
      <c r="L146" s="127" t="n">
        <v>6477</v>
      </c>
      <c r="M146" s="127" t="n">
        <v>6748.2</v>
      </c>
    </row>
    <row collapsed="false" customFormat="false" customHeight="false" hidden="false" ht="51" outlineLevel="3" r="147">
      <c r="A147" s="125" t="s">
        <v>418</v>
      </c>
      <c r="B147" s="126" t="s">
        <v>419</v>
      </c>
      <c r="C147" s="125" t="s">
        <v>420</v>
      </c>
      <c r="D147" s="125" t="s">
        <v>335</v>
      </c>
      <c r="E147" s="126" t="s">
        <v>336</v>
      </c>
      <c r="F147" s="125" t="s">
        <v>421</v>
      </c>
      <c r="G147" s="125" t="s">
        <v>67</v>
      </c>
      <c r="H147" s="125" t="s">
        <v>338</v>
      </c>
      <c r="I147" s="125" t="s">
        <v>339</v>
      </c>
      <c r="J147" s="126" t="s">
        <v>357</v>
      </c>
      <c r="K147" s="127" t="n">
        <v>0</v>
      </c>
      <c r="L147" s="127" t="n">
        <v>1850.6</v>
      </c>
      <c r="M147" s="127" t="n">
        <v>1928.1</v>
      </c>
    </row>
    <row collapsed="false" customFormat="false" customHeight="false" hidden="false" ht="51" outlineLevel="3" r="148">
      <c r="A148" s="125" t="s">
        <v>418</v>
      </c>
      <c r="B148" s="126" t="s">
        <v>419</v>
      </c>
      <c r="C148" s="125" t="s">
        <v>420</v>
      </c>
      <c r="D148" s="125" t="s">
        <v>335</v>
      </c>
      <c r="E148" s="126" t="s">
        <v>336</v>
      </c>
      <c r="F148" s="125" t="s">
        <v>421</v>
      </c>
      <c r="G148" s="125" t="s">
        <v>67</v>
      </c>
      <c r="H148" s="125" t="s">
        <v>338</v>
      </c>
      <c r="I148" s="125" t="s">
        <v>339</v>
      </c>
      <c r="J148" s="126" t="s">
        <v>377</v>
      </c>
      <c r="K148" s="127" t="n">
        <v>0</v>
      </c>
      <c r="L148" s="127" t="n">
        <v>925.3</v>
      </c>
      <c r="M148" s="127" t="n">
        <v>964</v>
      </c>
    </row>
    <row collapsed="false" customFormat="false" customHeight="false" hidden="false" ht="51" outlineLevel="3" r="149">
      <c r="A149" s="125" t="s">
        <v>418</v>
      </c>
      <c r="B149" s="126" t="s">
        <v>419</v>
      </c>
      <c r="C149" s="125" t="s">
        <v>420</v>
      </c>
      <c r="D149" s="125" t="s">
        <v>335</v>
      </c>
      <c r="E149" s="126" t="s">
        <v>336</v>
      </c>
      <c r="F149" s="125" t="s">
        <v>421</v>
      </c>
      <c r="G149" s="125" t="s">
        <v>67</v>
      </c>
      <c r="H149" s="125" t="s">
        <v>338</v>
      </c>
      <c r="I149" s="125" t="s">
        <v>339</v>
      </c>
      <c r="J149" s="126" t="s">
        <v>358</v>
      </c>
      <c r="K149" s="127" t="n">
        <v>0</v>
      </c>
      <c r="L149" s="127" t="n">
        <v>1850.6</v>
      </c>
      <c r="M149" s="127" t="n">
        <v>1928.1</v>
      </c>
    </row>
    <row collapsed="false" customFormat="false" customHeight="false" hidden="false" ht="51" outlineLevel="3" r="150">
      <c r="A150" s="125" t="s">
        <v>418</v>
      </c>
      <c r="B150" s="126" t="s">
        <v>419</v>
      </c>
      <c r="C150" s="125" t="s">
        <v>420</v>
      </c>
      <c r="D150" s="125" t="s">
        <v>335</v>
      </c>
      <c r="E150" s="126" t="s">
        <v>336</v>
      </c>
      <c r="F150" s="125" t="s">
        <v>421</v>
      </c>
      <c r="G150" s="125" t="s">
        <v>67</v>
      </c>
      <c r="H150" s="125" t="s">
        <v>338</v>
      </c>
      <c r="I150" s="125" t="s">
        <v>339</v>
      </c>
      <c r="J150" s="126" t="s">
        <v>422</v>
      </c>
      <c r="K150" s="127" t="n">
        <v>0</v>
      </c>
      <c r="L150" s="127" t="n">
        <v>3701.2</v>
      </c>
      <c r="M150" s="127" t="n">
        <v>3856.1</v>
      </c>
    </row>
    <row collapsed="false" customFormat="false" customHeight="false" hidden="false" ht="51" outlineLevel="3" r="151">
      <c r="A151" s="125" t="s">
        <v>418</v>
      </c>
      <c r="B151" s="126" t="s">
        <v>419</v>
      </c>
      <c r="C151" s="125" t="s">
        <v>420</v>
      </c>
      <c r="D151" s="125" t="s">
        <v>335</v>
      </c>
      <c r="E151" s="126" t="s">
        <v>336</v>
      </c>
      <c r="F151" s="125" t="s">
        <v>421</v>
      </c>
      <c r="G151" s="125" t="s">
        <v>67</v>
      </c>
      <c r="H151" s="125" t="s">
        <v>338</v>
      </c>
      <c r="I151" s="125" t="s">
        <v>339</v>
      </c>
      <c r="J151" s="126" t="s">
        <v>378</v>
      </c>
      <c r="K151" s="127" t="n">
        <v>0</v>
      </c>
      <c r="L151" s="127" t="n">
        <v>10178.2</v>
      </c>
      <c r="M151" s="127" t="n">
        <v>10604.3</v>
      </c>
    </row>
    <row collapsed="false" customFormat="false" customHeight="false" hidden="false" ht="51" outlineLevel="3" r="152">
      <c r="A152" s="125" t="s">
        <v>418</v>
      </c>
      <c r="B152" s="126" t="s">
        <v>419</v>
      </c>
      <c r="C152" s="125" t="s">
        <v>420</v>
      </c>
      <c r="D152" s="125" t="s">
        <v>335</v>
      </c>
      <c r="E152" s="126" t="s">
        <v>336</v>
      </c>
      <c r="F152" s="125" t="s">
        <v>421</v>
      </c>
      <c r="G152" s="125" t="s">
        <v>67</v>
      </c>
      <c r="H152" s="125" t="s">
        <v>338</v>
      </c>
      <c r="I152" s="125" t="s">
        <v>339</v>
      </c>
      <c r="J152" s="126" t="s">
        <v>359</v>
      </c>
      <c r="K152" s="127" t="n">
        <v>0</v>
      </c>
      <c r="L152" s="127" t="n">
        <v>4626.5</v>
      </c>
      <c r="M152" s="127" t="n">
        <v>4820.1</v>
      </c>
    </row>
    <row collapsed="false" customFormat="false" customHeight="false" hidden="false" ht="51" outlineLevel="3" r="153">
      <c r="A153" s="125" t="s">
        <v>418</v>
      </c>
      <c r="B153" s="126" t="s">
        <v>419</v>
      </c>
      <c r="C153" s="125" t="s">
        <v>420</v>
      </c>
      <c r="D153" s="125" t="s">
        <v>335</v>
      </c>
      <c r="E153" s="126" t="s">
        <v>336</v>
      </c>
      <c r="F153" s="125" t="s">
        <v>421</v>
      </c>
      <c r="G153" s="125" t="s">
        <v>67</v>
      </c>
      <c r="H153" s="125" t="s">
        <v>338</v>
      </c>
      <c r="I153" s="125" t="s">
        <v>339</v>
      </c>
      <c r="J153" s="126" t="s">
        <v>360</v>
      </c>
      <c r="K153" s="127" t="n">
        <v>0</v>
      </c>
      <c r="L153" s="127" t="n">
        <v>2775.9</v>
      </c>
      <c r="M153" s="127" t="n">
        <v>2892.1</v>
      </c>
    </row>
    <row collapsed="false" customFormat="false" customHeight="false" hidden="false" ht="51" outlineLevel="3" r="154">
      <c r="A154" s="125" t="s">
        <v>418</v>
      </c>
      <c r="B154" s="126" t="s">
        <v>419</v>
      </c>
      <c r="C154" s="125" t="s">
        <v>420</v>
      </c>
      <c r="D154" s="125" t="s">
        <v>335</v>
      </c>
      <c r="E154" s="126" t="s">
        <v>336</v>
      </c>
      <c r="F154" s="125" t="s">
        <v>421</v>
      </c>
      <c r="G154" s="125" t="s">
        <v>67</v>
      </c>
      <c r="H154" s="125" t="s">
        <v>338</v>
      </c>
      <c r="I154" s="125" t="s">
        <v>339</v>
      </c>
      <c r="J154" s="126" t="s">
        <v>361</v>
      </c>
      <c r="K154" s="127" t="n">
        <v>0</v>
      </c>
      <c r="L154" s="127" t="n">
        <v>1850.6</v>
      </c>
      <c r="M154" s="127" t="n">
        <v>1928.1</v>
      </c>
    </row>
    <row collapsed="false" customFormat="false" customHeight="false" hidden="false" ht="51" outlineLevel="3" r="155">
      <c r="A155" s="125" t="s">
        <v>418</v>
      </c>
      <c r="B155" s="126" t="s">
        <v>419</v>
      </c>
      <c r="C155" s="125" t="s">
        <v>420</v>
      </c>
      <c r="D155" s="125" t="s">
        <v>335</v>
      </c>
      <c r="E155" s="126" t="s">
        <v>336</v>
      </c>
      <c r="F155" s="125" t="s">
        <v>421</v>
      </c>
      <c r="G155" s="125" t="s">
        <v>67</v>
      </c>
      <c r="H155" s="125" t="s">
        <v>338</v>
      </c>
      <c r="I155" s="125" t="s">
        <v>339</v>
      </c>
      <c r="J155" s="126" t="s">
        <v>362</v>
      </c>
      <c r="K155" s="127" t="n">
        <v>0</v>
      </c>
      <c r="L155" s="127" t="n">
        <v>5551.8</v>
      </c>
      <c r="M155" s="127" t="n">
        <v>5784.2</v>
      </c>
    </row>
    <row collapsed="false" customFormat="false" customHeight="false" hidden="false" ht="51" outlineLevel="3" r="156">
      <c r="A156" s="125" t="s">
        <v>418</v>
      </c>
      <c r="B156" s="126" t="s">
        <v>419</v>
      </c>
      <c r="C156" s="125" t="s">
        <v>420</v>
      </c>
      <c r="D156" s="125" t="s">
        <v>335</v>
      </c>
      <c r="E156" s="126" t="s">
        <v>336</v>
      </c>
      <c r="F156" s="125" t="s">
        <v>421</v>
      </c>
      <c r="G156" s="125" t="s">
        <v>67</v>
      </c>
      <c r="H156" s="125" t="s">
        <v>338</v>
      </c>
      <c r="I156" s="125" t="s">
        <v>339</v>
      </c>
      <c r="J156" s="126" t="s">
        <v>363</v>
      </c>
      <c r="K156" s="127" t="n">
        <v>0</v>
      </c>
      <c r="L156" s="127" t="n">
        <v>2775.9</v>
      </c>
      <c r="M156" s="127" t="n">
        <v>2892.1</v>
      </c>
    </row>
    <row collapsed="false" customFormat="false" customHeight="false" hidden="false" ht="51" outlineLevel="3" r="157">
      <c r="A157" s="125" t="s">
        <v>418</v>
      </c>
      <c r="B157" s="126" t="s">
        <v>419</v>
      </c>
      <c r="C157" s="125" t="s">
        <v>420</v>
      </c>
      <c r="D157" s="125" t="s">
        <v>335</v>
      </c>
      <c r="E157" s="126" t="s">
        <v>336</v>
      </c>
      <c r="F157" s="125" t="s">
        <v>421</v>
      </c>
      <c r="G157" s="125" t="s">
        <v>67</v>
      </c>
      <c r="H157" s="125" t="s">
        <v>338</v>
      </c>
      <c r="I157" s="125" t="s">
        <v>339</v>
      </c>
      <c r="J157" s="126" t="s">
        <v>364</v>
      </c>
      <c r="K157" s="127" t="n">
        <v>0</v>
      </c>
      <c r="L157" s="127" t="n">
        <v>6477</v>
      </c>
      <c r="M157" s="127" t="n">
        <v>6748.2</v>
      </c>
    </row>
    <row collapsed="false" customFormat="false" customHeight="false" hidden="false" ht="51" outlineLevel="3" r="158">
      <c r="A158" s="125" t="s">
        <v>418</v>
      </c>
      <c r="B158" s="126" t="s">
        <v>419</v>
      </c>
      <c r="C158" s="125" t="s">
        <v>420</v>
      </c>
      <c r="D158" s="125" t="s">
        <v>335</v>
      </c>
      <c r="E158" s="126" t="s">
        <v>336</v>
      </c>
      <c r="F158" s="125" t="s">
        <v>421</v>
      </c>
      <c r="G158" s="125" t="s">
        <v>67</v>
      </c>
      <c r="H158" s="125" t="s">
        <v>338</v>
      </c>
      <c r="I158" s="125" t="s">
        <v>339</v>
      </c>
      <c r="J158" s="126" t="s">
        <v>365</v>
      </c>
      <c r="K158" s="127" t="n">
        <v>0</v>
      </c>
      <c r="L158" s="127" t="n">
        <v>10178.2</v>
      </c>
      <c r="M158" s="127" t="n">
        <v>10604.3</v>
      </c>
    </row>
    <row collapsed="false" customFormat="false" customHeight="false" hidden="false" ht="51" outlineLevel="3" r="159">
      <c r="A159" s="125" t="s">
        <v>418</v>
      </c>
      <c r="B159" s="126" t="s">
        <v>419</v>
      </c>
      <c r="C159" s="125" t="s">
        <v>420</v>
      </c>
      <c r="D159" s="125" t="s">
        <v>335</v>
      </c>
      <c r="E159" s="126" t="s">
        <v>336</v>
      </c>
      <c r="F159" s="125" t="s">
        <v>421</v>
      </c>
      <c r="G159" s="125" t="s">
        <v>67</v>
      </c>
      <c r="H159" s="125" t="s">
        <v>338</v>
      </c>
      <c r="I159" s="125" t="s">
        <v>339</v>
      </c>
      <c r="J159" s="126" t="s">
        <v>366</v>
      </c>
      <c r="K159" s="127" t="n">
        <v>0</v>
      </c>
      <c r="L159" s="127" t="n">
        <v>1850.6</v>
      </c>
      <c r="M159" s="127" t="n">
        <v>1928.1</v>
      </c>
    </row>
    <row collapsed="false" customFormat="false" customHeight="false" hidden="false" ht="51" outlineLevel="3" r="160">
      <c r="A160" s="125" t="s">
        <v>418</v>
      </c>
      <c r="B160" s="126" t="s">
        <v>419</v>
      </c>
      <c r="C160" s="125" t="s">
        <v>420</v>
      </c>
      <c r="D160" s="125" t="s">
        <v>335</v>
      </c>
      <c r="E160" s="126" t="s">
        <v>336</v>
      </c>
      <c r="F160" s="125" t="s">
        <v>421</v>
      </c>
      <c r="G160" s="125" t="s">
        <v>67</v>
      </c>
      <c r="H160" s="125" t="s">
        <v>338</v>
      </c>
      <c r="I160" s="125" t="s">
        <v>339</v>
      </c>
      <c r="J160" s="126" t="s">
        <v>367</v>
      </c>
      <c r="K160" s="127" t="n">
        <v>0</v>
      </c>
      <c r="L160" s="127" t="n">
        <v>1850.6</v>
      </c>
      <c r="M160" s="127" t="n">
        <v>1928.1</v>
      </c>
    </row>
    <row collapsed="false" customFormat="false" customHeight="false" hidden="false" ht="51" outlineLevel="3" r="161">
      <c r="A161" s="125" t="s">
        <v>418</v>
      </c>
      <c r="B161" s="126" t="s">
        <v>419</v>
      </c>
      <c r="C161" s="125" t="s">
        <v>420</v>
      </c>
      <c r="D161" s="125" t="s">
        <v>335</v>
      </c>
      <c r="E161" s="126" t="s">
        <v>336</v>
      </c>
      <c r="F161" s="125" t="s">
        <v>421</v>
      </c>
      <c r="G161" s="125" t="s">
        <v>67</v>
      </c>
      <c r="H161" s="125" t="s">
        <v>338</v>
      </c>
      <c r="I161" s="125" t="s">
        <v>339</v>
      </c>
      <c r="J161" s="126" t="s">
        <v>393</v>
      </c>
      <c r="K161" s="127" t="n">
        <v>0</v>
      </c>
      <c r="L161" s="127" t="n">
        <v>925.3</v>
      </c>
      <c r="M161" s="127" t="n">
        <v>964</v>
      </c>
    </row>
    <row collapsed="false" customFormat="false" customHeight="false" hidden="false" ht="51" outlineLevel="3" r="162">
      <c r="A162" s="125" t="s">
        <v>418</v>
      </c>
      <c r="B162" s="126" t="s">
        <v>419</v>
      </c>
      <c r="C162" s="125" t="s">
        <v>420</v>
      </c>
      <c r="D162" s="125" t="s">
        <v>335</v>
      </c>
      <c r="E162" s="126" t="s">
        <v>336</v>
      </c>
      <c r="F162" s="125" t="s">
        <v>421</v>
      </c>
      <c r="G162" s="125" t="s">
        <v>67</v>
      </c>
      <c r="H162" s="125" t="s">
        <v>338</v>
      </c>
      <c r="I162" s="125" t="s">
        <v>339</v>
      </c>
      <c r="J162" s="126" t="s">
        <v>394</v>
      </c>
      <c r="K162" s="127" t="n">
        <v>0</v>
      </c>
      <c r="L162" s="127" t="n">
        <v>925.3</v>
      </c>
      <c r="M162" s="127" t="n">
        <v>964</v>
      </c>
    </row>
    <row collapsed="false" customFormat="false" customHeight="false" hidden="false" ht="51" outlineLevel="3" r="163">
      <c r="A163" s="125" t="s">
        <v>418</v>
      </c>
      <c r="B163" s="126" t="s">
        <v>419</v>
      </c>
      <c r="C163" s="125" t="s">
        <v>420</v>
      </c>
      <c r="D163" s="125" t="s">
        <v>335</v>
      </c>
      <c r="E163" s="126" t="s">
        <v>336</v>
      </c>
      <c r="F163" s="125" t="s">
        <v>421</v>
      </c>
      <c r="G163" s="125" t="s">
        <v>67</v>
      </c>
      <c r="H163" s="125" t="s">
        <v>338</v>
      </c>
      <c r="I163" s="125" t="s">
        <v>339</v>
      </c>
      <c r="J163" s="126" t="s">
        <v>370</v>
      </c>
      <c r="K163" s="127" t="n">
        <v>0</v>
      </c>
      <c r="L163" s="127" t="n">
        <v>3701.2</v>
      </c>
      <c r="M163" s="127" t="n">
        <v>3856.1</v>
      </c>
    </row>
    <row collapsed="false" customFormat="false" customHeight="false" hidden="false" ht="51" outlineLevel="3" r="164">
      <c r="A164" s="125" t="s">
        <v>418</v>
      </c>
      <c r="B164" s="126" t="s">
        <v>419</v>
      </c>
      <c r="C164" s="125" t="s">
        <v>420</v>
      </c>
      <c r="D164" s="125" t="s">
        <v>423</v>
      </c>
      <c r="E164" s="126" t="s">
        <v>336</v>
      </c>
      <c r="F164" s="125" t="s">
        <v>421</v>
      </c>
      <c r="G164" s="125" t="s">
        <v>67</v>
      </c>
      <c r="H164" s="125" t="s">
        <v>338</v>
      </c>
      <c r="I164" s="125" t="s">
        <v>339</v>
      </c>
      <c r="J164" s="126" t="s">
        <v>424</v>
      </c>
      <c r="K164" s="127" t="n">
        <v>0</v>
      </c>
      <c r="L164" s="127" t="n">
        <v>23599.9</v>
      </c>
      <c r="M164" s="127" t="n">
        <v>24768.9</v>
      </c>
    </row>
    <row collapsed="false" customFormat="false" customHeight="false" hidden="false" ht="51" outlineLevel="3" r="165">
      <c r="A165" s="125" t="s">
        <v>418</v>
      </c>
      <c r="B165" s="126" t="s">
        <v>419</v>
      </c>
      <c r="C165" s="125" t="s">
        <v>420</v>
      </c>
      <c r="D165" s="125" t="s">
        <v>423</v>
      </c>
      <c r="E165" s="126" t="s">
        <v>336</v>
      </c>
      <c r="F165" s="125" t="s">
        <v>421</v>
      </c>
      <c r="G165" s="125" t="s">
        <v>67</v>
      </c>
      <c r="H165" s="125" t="s">
        <v>338</v>
      </c>
      <c r="I165" s="125" t="s">
        <v>339</v>
      </c>
      <c r="J165" s="126" t="s">
        <v>425</v>
      </c>
      <c r="K165" s="127" t="n">
        <v>0</v>
      </c>
      <c r="L165" s="127" t="n">
        <v>5551.8</v>
      </c>
      <c r="M165" s="127" t="n">
        <v>5784.2</v>
      </c>
    </row>
    <row collapsed="false" customFormat="false" customHeight="false" hidden="false" ht="51" outlineLevel="3" r="166">
      <c r="A166" s="125" t="s">
        <v>418</v>
      </c>
      <c r="B166" s="126" t="s">
        <v>419</v>
      </c>
      <c r="C166" s="125" t="s">
        <v>48</v>
      </c>
      <c r="D166" s="125" t="s">
        <v>117</v>
      </c>
      <c r="E166" s="126" t="s">
        <v>417</v>
      </c>
      <c r="F166" s="125" t="s">
        <v>426</v>
      </c>
      <c r="G166" s="125" t="s">
        <v>67</v>
      </c>
      <c r="H166" s="125" t="s">
        <v>407</v>
      </c>
      <c r="I166" s="125" t="s">
        <v>339</v>
      </c>
      <c r="J166" s="126" t="s">
        <v>371</v>
      </c>
      <c r="K166" s="127" t="n">
        <v>126402</v>
      </c>
      <c r="L166" s="127" t="n">
        <v>0</v>
      </c>
      <c r="M166" s="127" t="n">
        <v>0</v>
      </c>
    </row>
    <row collapsed="false" customFormat="false" customHeight="false" hidden="true" ht="25.5" outlineLevel="2" r="167">
      <c r="A167" s="120" t="s">
        <v>427</v>
      </c>
      <c r="B167" s="121" t="s">
        <v>428</v>
      </c>
      <c r="C167" s="122"/>
      <c r="D167" s="122"/>
      <c r="E167" s="121"/>
      <c r="F167" s="122"/>
      <c r="G167" s="122"/>
      <c r="H167" s="122"/>
      <c r="I167" s="122"/>
      <c r="J167" s="121"/>
      <c r="K167" s="123" t="n">
        <v>136186.3</v>
      </c>
      <c r="L167" s="123" t="n">
        <v>114143.5</v>
      </c>
      <c r="M167" s="123" t="n">
        <v>114197.6</v>
      </c>
    </row>
    <row collapsed="false" customFormat="false" customHeight="false" hidden="true" ht="25.5" outlineLevel="3" r="168">
      <c r="A168" s="125" t="s">
        <v>427</v>
      </c>
      <c r="B168" s="126" t="s">
        <v>428</v>
      </c>
      <c r="C168" s="125" t="s">
        <v>55</v>
      </c>
      <c r="D168" s="125" t="s">
        <v>429</v>
      </c>
      <c r="E168" s="126" t="s">
        <v>336</v>
      </c>
      <c r="F168" s="125" t="s">
        <v>421</v>
      </c>
      <c r="G168" s="125" t="s">
        <v>67</v>
      </c>
      <c r="H168" s="125" t="s">
        <v>338</v>
      </c>
      <c r="I168" s="125" t="s">
        <v>339</v>
      </c>
      <c r="J168" s="126" t="s">
        <v>381</v>
      </c>
      <c r="K168" s="127" t="n">
        <v>283</v>
      </c>
      <c r="L168" s="127" t="n">
        <v>283</v>
      </c>
      <c r="M168" s="127" t="n">
        <v>283</v>
      </c>
    </row>
    <row collapsed="false" customFormat="false" customHeight="false" hidden="true" ht="25.5" outlineLevel="3" r="169">
      <c r="A169" s="125" t="s">
        <v>427</v>
      </c>
      <c r="B169" s="126" t="s">
        <v>428</v>
      </c>
      <c r="C169" s="125" t="s">
        <v>55</v>
      </c>
      <c r="D169" s="125" t="s">
        <v>429</v>
      </c>
      <c r="E169" s="126" t="s">
        <v>336</v>
      </c>
      <c r="F169" s="125" t="s">
        <v>421</v>
      </c>
      <c r="G169" s="125" t="s">
        <v>67</v>
      </c>
      <c r="H169" s="125" t="s">
        <v>338</v>
      </c>
      <c r="I169" s="125" t="s">
        <v>339</v>
      </c>
      <c r="J169" s="126" t="s">
        <v>343</v>
      </c>
      <c r="K169" s="127" t="n">
        <v>1930.5</v>
      </c>
      <c r="L169" s="127" t="n">
        <v>1930.5</v>
      </c>
      <c r="M169" s="127" t="n">
        <v>1930.5</v>
      </c>
    </row>
    <row collapsed="false" customFormat="false" customHeight="false" hidden="true" ht="25.5" outlineLevel="3" r="170">
      <c r="A170" s="125" t="s">
        <v>427</v>
      </c>
      <c r="B170" s="126" t="s">
        <v>428</v>
      </c>
      <c r="C170" s="125" t="s">
        <v>55</v>
      </c>
      <c r="D170" s="125" t="s">
        <v>429</v>
      </c>
      <c r="E170" s="126" t="s">
        <v>336</v>
      </c>
      <c r="F170" s="125" t="s">
        <v>421</v>
      </c>
      <c r="G170" s="125" t="s">
        <v>67</v>
      </c>
      <c r="H170" s="125" t="s">
        <v>338</v>
      </c>
      <c r="I170" s="125" t="s">
        <v>339</v>
      </c>
      <c r="J170" s="126" t="s">
        <v>344</v>
      </c>
      <c r="K170" s="127" t="n">
        <v>963.7</v>
      </c>
      <c r="L170" s="127" t="n">
        <v>963.7</v>
      </c>
      <c r="M170" s="127" t="n">
        <v>963.7</v>
      </c>
    </row>
    <row collapsed="false" customFormat="false" customHeight="false" hidden="true" ht="25.5" outlineLevel="3" r="171">
      <c r="A171" s="125" t="s">
        <v>427</v>
      </c>
      <c r="B171" s="126" t="s">
        <v>428</v>
      </c>
      <c r="C171" s="125" t="s">
        <v>55</v>
      </c>
      <c r="D171" s="125" t="s">
        <v>429</v>
      </c>
      <c r="E171" s="126" t="s">
        <v>336</v>
      </c>
      <c r="F171" s="125" t="s">
        <v>421</v>
      </c>
      <c r="G171" s="125" t="s">
        <v>67</v>
      </c>
      <c r="H171" s="125" t="s">
        <v>338</v>
      </c>
      <c r="I171" s="125" t="s">
        <v>339</v>
      </c>
      <c r="J171" s="126" t="s">
        <v>385</v>
      </c>
      <c r="K171" s="127" t="n">
        <v>886</v>
      </c>
      <c r="L171" s="127" t="n">
        <v>886</v>
      </c>
      <c r="M171" s="127" t="n">
        <v>886</v>
      </c>
    </row>
    <row collapsed="false" customFormat="false" customHeight="false" hidden="true" ht="25.5" outlineLevel="3" r="172">
      <c r="A172" s="125" t="s">
        <v>427</v>
      </c>
      <c r="B172" s="126" t="s">
        <v>428</v>
      </c>
      <c r="C172" s="125" t="s">
        <v>55</v>
      </c>
      <c r="D172" s="125" t="s">
        <v>429</v>
      </c>
      <c r="E172" s="126" t="s">
        <v>336</v>
      </c>
      <c r="F172" s="125" t="s">
        <v>421</v>
      </c>
      <c r="G172" s="125" t="s">
        <v>67</v>
      </c>
      <c r="H172" s="125" t="s">
        <v>338</v>
      </c>
      <c r="I172" s="125" t="s">
        <v>339</v>
      </c>
      <c r="J172" s="126" t="s">
        <v>346</v>
      </c>
      <c r="K172" s="127" t="n">
        <v>513.9</v>
      </c>
      <c r="L172" s="127" t="n">
        <v>513.9</v>
      </c>
      <c r="M172" s="127" t="n">
        <v>513.9</v>
      </c>
    </row>
    <row collapsed="false" customFormat="false" customHeight="false" hidden="true" ht="25.5" outlineLevel="3" r="173">
      <c r="A173" s="125" t="s">
        <v>427</v>
      </c>
      <c r="B173" s="126" t="s">
        <v>428</v>
      </c>
      <c r="C173" s="125" t="s">
        <v>55</v>
      </c>
      <c r="D173" s="125" t="s">
        <v>429</v>
      </c>
      <c r="E173" s="126" t="s">
        <v>336</v>
      </c>
      <c r="F173" s="125" t="s">
        <v>421</v>
      </c>
      <c r="G173" s="125" t="s">
        <v>67</v>
      </c>
      <c r="H173" s="125" t="s">
        <v>338</v>
      </c>
      <c r="I173" s="125" t="s">
        <v>339</v>
      </c>
      <c r="J173" s="126" t="s">
        <v>347</v>
      </c>
      <c r="K173" s="127" t="n">
        <v>10168.7</v>
      </c>
      <c r="L173" s="127" t="n">
        <v>9112.1</v>
      </c>
      <c r="M173" s="127" t="n">
        <v>9112.1</v>
      </c>
    </row>
    <row collapsed="false" customFormat="false" customHeight="false" hidden="true" ht="25.5" outlineLevel="3" r="174">
      <c r="A174" s="125" t="s">
        <v>427</v>
      </c>
      <c r="B174" s="126" t="s">
        <v>428</v>
      </c>
      <c r="C174" s="125" t="s">
        <v>55</v>
      </c>
      <c r="D174" s="125" t="s">
        <v>429</v>
      </c>
      <c r="E174" s="126" t="s">
        <v>336</v>
      </c>
      <c r="F174" s="125" t="s">
        <v>421</v>
      </c>
      <c r="G174" s="125" t="s">
        <v>67</v>
      </c>
      <c r="H174" s="125" t="s">
        <v>338</v>
      </c>
      <c r="I174" s="125" t="s">
        <v>339</v>
      </c>
      <c r="J174" s="126" t="s">
        <v>348</v>
      </c>
      <c r="K174" s="127" t="n">
        <v>6127.5</v>
      </c>
      <c r="L174" s="127" t="n">
        <v>5283.3</v>
      </c>
      <c r="M174" s="127" t="n">
        <v>5283.3</v>
      </c>
    </row>
    <row collapsed="false" customFormat="false" customHeight="false" hidden="true" ht="25.5" outlineLevel="3" r="175">
      <c r="A175" s="125" t="s">
        <v>427</v>
      </c>
      <c r="B175" s="126" t="s">
        <v>428</v>
      </c>
      <c r="C175" s="125" t="s">
        <v>55</v>
      </c>
      <c r="D175" s="125" t="s">
        <v>429</v>
      </c>
      <c r="E175" s="126" t="s">
        <v>336</v>
      </c>
      <c r="F175" s="125" t="s">
        <v>421</v>
      </c>
      <c r="G175" s="125" t="s">
        <v>67</v>
      </c>
      <c r="H175" s="125" t="s">
        <v>338</v>
      </c>
      <c r="I175" s="125" t="s">
        <v>339</v>
      </c>
      <c r="J175" s="126" t="s">
        <v>350</v>
      </c>
      <c r="K175" s="127" t="n">
        <v>9052.4</v>
      </c>
      <c r="L175" s="127" t="n">
        <v>0</v>
      </c>
      <c r="M175" s="127" t="n">
        <v>0</v>
      </c>
    </row>
    <row collapsed="false" customFormat="false" customHeight="false" hidden="true" ht="25.5" outlineLevel="3" r="176">
      <c r="A176" s="125" t="s">
        <v>427</v>
      </c>
      <c r="B176" s="126" t="s">
        <v>428</v>
      </c>
      <c r="C176" s="125" t="s">
        <v>55</v>
      </c>
      <c r="D176" s="125" t="s">
        <v>429</v>
      </c>
      <c r="E176" s="126" t="s">
        <v>336</v>
      </c>
      <c r="F176" s="125" t="s">
        <v>421</v>
      </c>
      <c r="G176" s="125" t="s">
        <v>67</v>
      </c>
      <c r="H176" s="125" t="s">
        <v>338</v>
      </c>
      <c r="I176" s="125" t="s">
        <v>339</v>
      </c>
      <c r="J176" s="126" t="s">
        <v>351</v>
      </c>
      <c r="K176" s="127" t="n">
        <v>8720.4</v>
      </c>
      <c r="L176" s="127" t="n">
        <v>8731.9</v>
      </c>
      <c r="M176" s="127" t="n">
        <v>8743.6</v>
      </c>
    </row>
    <row collapsed="false" customFormat="false" customHeight="false" hidden="true" ht="25.5" outlineLevel="3" r="177">
      <c r="A177" s="125" t="s">
        <v>427</v>
      </c>
      <c r="B177" s="126" t="s">
        <v>428</v>
      </c>
      <c r="C177" s="125" t="s">
        <v>55</v>
      </c>
      <c r="D177" s="125" t="s">
        <v>429</v>
      </c>
      <c r="E177" s="126" t="s">
        <v>336</v>
      </c>
      <c r="F177" s="125" t="s">
        <v>421</v>
      </c>
      <c r="G177" s="125" t="s">
        <v>67</v>
      </c>
      <c r="H177" s="125" t="s">
        <v>338</v>
      </c>
      <c r="I177" s="125" t="s">
        <v>339</v>
      </c>
      <c r="J177" s="126" t="s">
        <v>352</v>
      </c>
      <c r="K177" s="127" t="n">
        <v>7937.1</v>
      </c>
      <c r="L177" s="127" t="n">
        <v>7957.4</v>
      </c>
      <c r="M177" s="127" t="n">
        <v>7977.8</v>
      </c>
    </row>
    <row collapsed="false" customFormat="false" customHeight="false" hidden="true" ht="25.5" outlineLevel="3" r="178">
      <c r="A178" s="125" t="s">
        <v>427</v>
      </c>
      <c r="B178" s="126" t="s">
        <v>428</v>
      </c>
      <c r="C178" s="125" t="s">
        <v>55</v>
      </c>
      <c r="D178" s="125" t="s">
        <v>429</v>
      </c>
      <c r="E178" s="126" t="s">
        <v>336</v>
      </c>
      <c r="F178" s="125" t="s">
        <v>421</v>
      </c>
      <c r="G178" s="125" t="s">
        <v>67</v>
      </c>
      <c r="H178" s="125" t="s">
        <v>338</v>
      </c>
      <c r="I178" s="125" t="s">
        <v>339</v>
      </c>
      <c r="J178" s="126" t="s">
        <v>353</v>
      </c>
      <c r="K178" s="127" t="n">
        <v>156.8</v>
      </c>
      <c r="L178" s="127" t="n">
        <v>156.8</v>
      </c>
      <c r="M178" s="127" t="n">
        <v>156.8</v>
      </c>
    </row>
    <row collapsed="false" customFormat="false" customHeight="false" hidden="true" ht="25.5" outlineLevel="3" r="179">
      <c r="A179" s="125" t="s">
        <v>427</v>
      </c>
      <c r="B179" s="126" t="s">
        <v>428</v>
      </c>
      <c r="C179" s="125" t="s">
        <v>55</v>
      </c>
      <c r="D179" s="125" t="s">
        <v>429</v>
      </c>
      <c r="E179" s="126" t="s">
        <v>336</v>
      </c>
      <c r="F179" s="125" t="s">
        <v>421</v>
      </c>
      <c r="G179" s="125" t="s">
        <v>67</v>
      </c>
      <c r="H179" s="125" t="s">
        <v>338</v>
      </c>
      <c r="I179" s="125" t="s">
        <v>339</v>
      </c>
      <c r="J179" s="126" t="s">
        <v>355</v>
      </c>
      <c r="K179" s="127" t="n">
        <v>4708.1</v>
      </c>
      <c r="L179" s="127" t="n">
        <v>4007.1</v>
      </c>
      <c r="M179" s="127" t="n">
        <v>4007.1</v>
      </c>
    </row>
    <row collapsed="false" customFormat="false" customHeight="false" hidden="true" ht="25.5" outlineLevel="3" r="180">
      <c r="A180" s="125" t="s">
        <v>427</v>
      </c>
      <c r="B180" s="126" t="s">
        <v>428</v>
      </c>
      <c r="C180" s="125" t="s">
        <v>55</v>
      </c>
      <c r="D180" s="125" t="s">
        <v>429</v>
      </c>
      <c r="E180" s="126" t="s">
        <v>336</v>
      </c>
      <c r="F180" s="125" t="s">
        <v>421</v>
      </c>
      <c r="G180" s="125" t="s">
        <v>67</v>
      </c>
      <c r="H180" s="125" t="s">
        <v>338</v>
      </c>
      <c r="I180" s="125" t="s">
        <v>339</v>
      </c>
      <c r="J180" s="126" t="s">
        <v>356</v>
      </c>
      <c r="K180" s="127" t="n">
        <v>8222.2</v>
      </c>
      <c r="L180" s="127" t="n">
        <v>7579.4</v>
      </c>
      <c r="M180" s="127" t="n">
        <v>7593.3</v>
      </c>
    </row>
    <row collapsed="false" customFormat="false" customHeight="false" hidden="true" ht="25.5" outlineLevel="3" r="181">
      <c r="A181" s="125" t="s">
        <v>427</v>
      </c>
      <c r="B181" s="126" t="s">
        <v>428</v>
      </c>
      <c r="C181" s="125" t="s">
        <v>55</v>
      </c>
      <c r="D181" s="125" t="s">
        <v>429</v>
      </c>
      <c r="E181" s="126" t="s">
        <v>336</v>
      </c>
      <c r="F181" s="125" t="s">
        <v>421</v>
      </c>
      <c r="G181" s="125" t="s">
        <v>67</v>
      </c>
      <c r="H181" s="125" t="s">
        <v>338</v>
      </c>
      <c r="I181" s="125" t="s">
        <v>339</v>
      </c>
      <c r="J181" s="126" t="s">
        <v>377</v>
      </c>
      <c r="K181" s="127" t="n">
        <v>861.5</v>
      </c>
      <c r="L181" s="127" t="n">
        <v>679.2</v>
      </c>
      <c r="M181" s="127" t="n">
        <v>679.2</v>
      </c>
    </row>
    <row collapsed="false" customFormat="false" customHeight="false" hidden="true" ht="25.5" outlineLevel="3" r="182">
      <c r="A182" s="125" t="s">
        <v>427</v>
      </c>
      <c r="B182" s="126" t="s">
        <v>428</v>
      </c>
      <c r="C182" s="125" t="s">
        <v>55</v>
      </c>
      <c r="D182" s="125" t="s">
        <v>429</v>
      </c>
      <c r="E182" s="126" t="s">
        <v>336</v>
      </c>
      <c r="F182" s="125" t="s">
        <v>421</v>
      </c>
      <c r="G182" s="125" t="s">
        <v>67</v>
      </c>
      <c r="H182" s="125" t="s">
        <v>338</v>
      </c>
      <c r="I182" s="125" t="s">
        <v>339</v>
      </c>
      <c r="J182" s="126" t="s">
        <v>358</v>
      </c>
      <c r="K182" s="127" t="n">
        <v>7427.5</v>
      </c>
      <c r="L182" s="127" t="n">
        <v>6515.3</v>
      </c>
      <c r="M182" s="127" t="n">
        <v>6515.3</v>
      </c>
    </row>
    <row collapsed="false" customFormat="false" customHeight="false" hidden="true" ht="25.5" outlineLevel="3" r="183">
      <c r="A183" s="125" t="s">
        <v>427</v>
      </c>
      <c r="B183" s="126" t="s">
        <v>428</v>
      </c>
      <c r="C183" s="125" t="s">
        <v>55</v>
      </c>
      <c r="D183" s="125" t="s">
        <v>429</v>
      </c>
      <c r="E183" s="126" t="s">
        <v>336</v>
      </c>
      <c r="F183" s="125" t="s">
        <v>421</v>
      </c>
      <c r="G183" s="125" t="s">
        <v>67</v>
      </c>
      <c r="H183" s="125" t="s">
        <v>338</v>
      </c>
      <c r="I183" s="125" t="s">
        <v>339</v>
      </c>
      <c r="J183" s="126" t="s">
        <v>378</v>
      </c>
      <c r="K183" s="127" t="n">
        <v>4714.3</v>
      </c>
      <c r="L183" s="127" t="n">
        <v>4714</v>
      </c>
      <c r="M183" s="127" t="n">
        <v>4714</v>
      </c>
    </row>
    <row collapsed="false" customFormat="false" customHeight="false" hidden="true" ht="25.5" outlineLevel="3" r="184">
      <c r="A184" s="125" t="s">
        <v>427</v>
      </c>
      <c r="B184" s="126" t="s">
        <v>428</v>
      </c>
      <c r="C184" s="125" t="s">
        <v>55</v>
      </c>
      <c r="D184" s="125" t="s">
        <v>429</v>
      </c>
      <c r="E184" s="126" t="s">
        <v>336</v>
      </c>
      <c r="F184" s="125" t="s">
        <v>421</v>
      </c>
      <c r="G184" s="125" t="s">
        <v>67</v>
      </c>
      <c r="H184" s="125" t="s">
        <v>338</v>
      </c>
      <c r="I184" s="125" t="s">
        <v>339</v>
      </c>
      <c r="J184" s="126" t="s">
        <v>388</v>
      </c>
      <c r="K184" s="127" t="n">
        <v>281.6</v>
      </c>
      <c r="L184" s="127" t="n">
        <v>281.6</v>
      </c>
      <c r="M184" s="127" t="n">
        <v>281.6</v>
      </c>
    </row>
    <row collapsed="false" customFormat="false" customHeight="false" hidden="true" ht="25.5" outlineLevel="3" r="185">
      <c r="A185" s="125" t="s">
        <v>427</v>
      </c>
      <c r="B185" s="126" t="s">
        <v>428</v>
      </c>
      <c r="C185" s="125" t="s">
        <v>55</v>
      </c>
      <c r="D185" s="125" t="s">
        <v>429</v>
      </c>
      <c r="E185" s="126" t="s">
        <v>336</v>
      </c>
      <c r="F185" s="125" t="s">
        <v>421</v>
      </c>
      <c r="G185" s="125" t="s">
        <v>67</v>
      </c>
      <c r="H185" s="125" t="s">
        <v>338</v>
      </c>
      <c r="I185" s="125" t="s">
        <v>339</v>
      </c>
      <c r="J185" s="126" t="s">
        <v>359</v>
      </c>
      <c r="K185" s="127" t="n">
        <v>8081.5</v>
      </c>
      <c r="L185" s="127" t="n">
        <v>8089.5</v>
      </c>
      <c r="M185" s="127" t="n">
        <v>8097.5</v>
      </c>
    </row>
    <row collapsed="false" customFormat="false" customHeight="false" hidden="true" ht="25.5" outlineLevel="3" r="186">
      <c r="A186" s="125" t="s">
        <v>427</v>
      </c>
      <c r="B186" s="126" t="s">
        <v>428</v>
      </c>
      <c r="C186" s="125" t="s">
        <v>55</v>
      </c>
      <c r="D186" s="125" t="s">
        <v>429</v>
      </c>
      <c r="E186" s="126" t="s">
        <v>336</v>
      </c>
      <c r="F186" s="125" t="s">
        <v>421</v>
      </c>
      <c r="G186" s="125" t="s">
        <v>67</v>
      </c>
      <c r="H186" s="125" t="s">
        <v>338</v>
      </c>
      <c r="I186" s="125" t="s">
        <v>339</v>
      </c>
      <c r="J186" s="126" t="s">
        <v>360</v>
      </c>
      <c r="K186" s="127" t="n">
        <v>7946.9</v>
      </c>
      <c r="L186" s="127" t="n">
        <v>7096.1</v>
      </c>
      <c r="M186" s="127" t="n">
        <v>7096.1</v>
      </c>
    </row>
    <row collapsed="false" customFormat="false" customHeight="false" hidden="true" ht="25.5" outlineLevel="3" r="187">
      <c r="A187" s="125" t="s">
        <v>427</v>
      </c>
      <c r="B187" s="126" t="s">
        <v>428</v>
      </c>
      <c r="C187" s="125" t="s">
        <v>55</v>
      </c>
      <c r="D187" s="125" t="s">
        <v>429</v>
      </c>
      <c r="E187" s="126" t="s">
        <v>336</v>
      </c>
      <c r="F187" s="125" t="s">
        <v>421</v>
      </c>
      <c r="G187" s="125" t="s">
        <v>67</v>
      </c>
      <c r="H187" s="125" t="s">
        <v>338</v>
      </c>
      <c r="I187" s="125" t="s">
        <v>339</v>
      </c>
      <c r="J187" s="126" t="s">
        <v>362</v>
      </c>
      <c r="K187" s="127" t="n">
        <v>9088.8</v>
      </c>
      <c r="L187" s="127" t="n">
        <v>0</v>
      </c>
      <c r="M187" s="127" t="n">
        <v>0</v>
      </c>
    </row>
    <row collapsed="false" customFormat="false" customHeight="false" hidden="true" ht="25.5" outlineLevel="3" r="188">
      <c r="A188" s="125" t="s">
        <v>427</v>
      </c>
      <c r="B188" s="126" t="s">
        <v>428</v>
      </c>
      <c r="C188" s="125" t="s">
        <v>55</v>
      </c>
      <c r="D188" s="125" t="s">
        <v>429</v>
      </c>
      <c r="E188" s="126" t="s">
        <v>336</v>
      </c>
      <c r="F188" s="125" t="s">
        <v>421</v>
      </c>
      <c r="G188" s="125" t="s">
        <v>67</v>
      </c>
      <c r="H188" s="125" t="s">
        <v>338</v>
      </c>
      <c r="I188" s="125" t="s">
        <v>339</v>
      </c>
      <c r="J188" s="126" t="s">
        <v>363</v>
      </c>
      <c r="K188" s="127" t="n">
        <v>1110.7</v>
      </c>
      <c r="L188" s="127" t="n">
        <v>0</v>
      </c>
      <c r="M188" s="127" t="n">
        <v>0</v>
      </c>
    </row>
    <row collapsed="false" customFormat="false" customHeight="false" hidden="true" ht="25.5" outlineLevel="3" r="189">
      <c r="A189" s="125" t="s">
        <v>427</v>
      </c>
      <c r="B189" s="126" t="s">
        <v>428</v>
      </c>
      <c r="C189" s="125" t="s">
        <v>55</v>
      </c>
      <c r="D189" s="125" t="s">
        <v>429</v>
      </c>
      <c r="E189" s="126" t="s">
        <v>336</v>
      </c>
      <c r="F189" s="125" t="s">
        <v>421</v>
      </c>
      <c r="G189" s="125" t="s">
        <v>67</v>
      </c>
      <c r="H189" s="125" t="s">
        <v>338</v>
      </c>
      <c r="I189" s="125" t="s">
        <v>339</v>
      </c>
      <c r="J189" s="126" t="s">
        <v>364</v>
      </c>
      <c r="K189" s="127" t="n">
        <v>2853.5</v>
      </c>
      <c r="L189" s="127" t="n">
        <v>2558.7</v>
      </c>
      <c r="M189" s="127" t="n">
        <v>2558.7</v>
      </c>
    </row>
    <row collapsed="false" customFormat="false" customHeight="false" hidden="true" ht="25.5" outlineLevel="3" r="190">
      <c r="A190" s="125" t="s">
        <v>427</v>
      </c>
      <c r="B190" s="126" t="s">
        <v>428</v>
      </c>
      <c r="C190" s="125" t="s">
        <v>55</v>
      </c>
      <c r="D190" s="125" t="s">
        <v>429</v>
      </c>
      <c r="E190" s="126" t="s">
        <v>336</v>
      </c>
      <c r="F190" s="125" t="s">
        <v>421</v>
      </c>
      <c r="G190" s="125" t="s">
        <v>67</v>
      </c>
      <c r="H190" s="125" t="s">
        <v>338</v>
      </c>
      <c r="I190" s="125" t="s">
        <v>339</v>
      </c>
      <c r="J190" s="126" t="s">
        <v>365</v>
      </c>
      <c r="K190" s="127" t="n">
        <v>11111.1</v>
      </c>
      <c r="L190" s="127" t="n">
        <v>11697</v>
      </c>
      <c r="M190" s="127" t="n">
        <v>11697</v>
      </c>
    </row>
    <row collapsed="false" customFormat="false" customHeight="false" hidden="true" ht="25.5" outlineLevel="3" r="191">
      <c r="A191" s="125" t="s">
        <v>427</v>
      </c>
      <c r="B191" s="126" t="s">
        <v>428</v>
      </c>
      <c r="C191" s="125" t="s">
        <v>55</v>
      </c>
      <c r="D191" s="125" t="s">
        <v>429</v>
      </c>
      <c r="E191" s="126" t="s">
        <v>336</v>
      </c>
      <c r="F191" s="125" t="s">
        <v>421</v>
      </c>
      <c r="G191" s="125" t="s">
        <v>67</v>
      </c>
      <c r="H191" s="125" t="s">
        <v>338</v>
      </c>
      <c r="I191" s="125" t="s">
        <v>339</v>
      </c>
      <c r="J191" s="126" t="s">
        <v>366</v>
      </c>
      <c r="K191" s="127" t="n">
        <v>13207.2</v>
      </c>
      <c r="L191" s="127" t="n">
        <v>14407.9</v>
      </c>
      <c r="M191" s="127" t="n">
        <v>14407.9</v>
      </c>
    </row>
    <row collapsed="false" customFormat="false" customHeight="false" hidden="true" ht="25.5" outlineLevel="3" r="192">
      <c r="A192" s="125" t="s">
        <v>427</v>
      </c>
      <c r="B192" s="126" t="s">
        <v>428</v>
      </c>
      <c r="C192" s="125" t="s">
        <v>55</v>
      </c>
      <c r="D192" s="125" t="s">
        <v>429</v>
      </c>
      <c r="E192" s="126" t="s">
        <v>336</v>
      </c>
      <c r="F192" s="125" t="s">
        <v>421</v>
      </c>
      <c r="G192" s="125" t="s">
        <v>67</v>
      </c>
      <c r="H192" s="125" t="s">
        <v>338</v>
      </c>
      <c r="I192" s="125" t="s">
        <v>339</v>
      </c>
      <c r="J192" s="126" t="s">
        <v>391</v>
      </c>
      <c r="K192" s="127" t="n">
        <v>2990.8</v>
      </c>
      <c r="L192" s="127" t="n">
        <v>2750.6</v>
      </c>
      <c r="M192" s="127" t="n">
        <v>2750.6</v>
      </c>
    </row>
    <row collapsed="false" customFormat="false" customHeight="false" hidden="true" ht="25.5" outlineLevel="3" r="193">
      <c r="A193" s="125" t="s">
        <v>427</v>
      </c>
      <c r="B193" s="126" t="s">
        <v>428</v>
      </c>
      <c r="C193" s="125" t="s">
        <v>55</v>
      </c>
      <c r="D193" s="125" t="s">
        <v>429</v>
      </c>
      <c r="E193" s="126" t="s">
        <v>336</v>
      </c>
      <c r="F193" s="125" t="s">
        <v>421</v>
      </c>
      <c r="G193" s="125" t="s">
        <v>67</v>
      </c>
      <c r="H193" s="125" t="s">
        <v>338</v>
      </c>
      <c r="I193" s="125" t="s">
        <v>339</v>
      </c>
      <c r="J193" s="126" t="s">
        <v>392</v>
      </c>
      <c r="K193" s="127" t="n">
        <v>509.9</v>
      </c>
      <c r="L193" s="127" t="n">
        <v>509.9</v>
      </c>
      <c r="M193" s="127" t="n">
        <v>509.9</v>
      </c>
    </row>
    <row collapsed="false" customFormat="false" customHeight="false" hidden="true" ht="25.5" outlineLevel="3" r="194">
      <c r="A194" s="125" t="s">
        <v>427</v>
      </c>
      <c r="B194" s="126" t="s">
        <v>428</v>
      </c>
      <c r="C194" s="125" t="s">
        <v>55</v>
      </c>
      <c r="D194" s="125" t="s">
        <v>429</v>
      </c>
      <c r="E194" s="126" t="s">
        <v>336</v>
      </c>
      <c r="F194" s="125" t="s">
        <v>421</v>
      </c>
      <c r="G194" s="125" t="s">
        <v>67</v>
      </c>
      <c r="H194" s="125" t="s">
        <v>338</v>
      </c>
      <c r="I194" s="125" t="s">
        <v>339</v>
      </c>
      <c r="J194" s="126" t="s">
        <v>370</v>
      </c>
      <c r="K194" s="127" t="n">
        <v>6330.9</v>
      </c>
      <c r="L194" s="127" t="n">
        <v>5977.9</v>
      </c>
      <c r="M194" s="127" t="n">
        <v>5977.9</v>
      </c>
    </row>
    <row collapsed="false" customFormat="false" customHeight="false" hidden="true" ht="63.75" outlineLevel="3" r="195">
      <c r="A195" s="125" t="s">
        <v>430</v>
      </c>
      <c r="B195" s="126" t="s">
        <v>431</v>
      </c>
      <c r="C195" s="125" t="s">
        <v>55</v>
      </c>
      <c r="D195" s="125" t="s">
        <v>379</v>
      </c>
      <c r="E195" s="126" t="s">
        <v>336</v>
      </c>
      <c r="F195" s="125" t="s">
        <v>421</v>
      </c>
      <c r="G195" s="125" t="s">
        <v>67</v>
      </c>
      <c r="H195" s="125" t="s">
        <v>338</v>
      </c>
      <c r="I195" s="125" t="s">
        <v>339</v>
      </c>
      <c r="J195" s="126" t="s">
        <v>397</v>
      </c>
      <c r="K195" s="127" t="n">
        <v>0</v>
      </c>
      <c r="L195" s="127" t="n">
        <v>1460.8</v>
      </c>
      <c r="M195" s="127" t="n">
        <v>1460.8</v>
      </c>
    </row>
    <row collapsed="false" customFormat="false" customHeight="false" hidden="true" ht="25.5" outlineLevel="2" r="196">
      <c r="A196" s="120" t="s">
        <v>432</v>
      </c>
      <c r="B196" s="121" t="s">
        <v>433</v>
      </c>
      <c r="C196" s="122"/>
      <c r="D196" s="122"/>
      <c r="E196" s="121"/>
      <c r="F196" s="122"/>
      <c r="G196" s="122"/>
      <c r="H196" s="122"/>
      <c r="I196" s="122"/>
      <c r="J196" s="121"/>
      <c r="K196" s="123" t="n">
        <v>110514.8</v>
      </c>
      <c r="L196" s="123" t="n">
        <v>107325.4</v>
      </c>
      <c r="M196" s="123" t="n">
        <v>109257</v>
      </c>
    </row>
    <row collapsed="false" customFormat="false" customHeight="false" hidden="true" ht="25.5" outlineLevel="3" r="197">
      <c r="A197" s="125" t="s">
        <v>432</v>
      </c>
      <c r="B197" s="126" t="s">
        <v>433</v>
      </c>
      <c r="C197" s="125" t="s">
        <v>62</v>
      </c>
      <c r="D197" s="125" t="s">
        <v>335</v>
      </c>
      <c r="E197" s="126" t="s">
        <v>336</v>
      </c>
      <c r="F197" s="125" t="s">
        <v>337</v>
      </c>
      <c r="G197" s="125" t="s">
        <v>67</v>
      </c>
      <c r="H197" s="125" t="s">
        <v>338</v>
      </c>
      <c r="I197" s="125" t="s">
        <v>339</v>
      </c>
      <c r="J197" s="126" t="s">
        <v>340</v>
      </c>
      <c r="K197" s="127" t="n">
        <v>13254.4</v>
      </c>
      <c r="L197" s="127" t="n">
        <v>14163.5</v>
      </c>
      <c r="M197" s="127" t="n">
        <v>14389.2</v>
      </c>
    </row>
    <row collapsed="false" customFormat="false" customHeight="false" hidden="true" ht="25.5" outlineLevel="3" r="198">
      <c r="A198" s="125" t="s">
        <v>432</v>
      </c>
      <c r="B198" s="126" t="s">
        <v>433</v>
      </c>
      <c r="C198" s="125" t="s">
        <v>62</v>
      </c>
      <c r="D198" s="125" t="s">
        <v>335</v>
      </c>
      <c r="E198" s="126" t="s">
        <v>336</v>
      </c>
      <c r="F198" s="125" t="s">
        <v>337</v>
      </c>
      <c r="G198" s="125" t="s">
        <v>67</v>
      </c>
      <c r="H198" s="125" t="s">
        <v>338</v>
      </c>
      <c r="I198" s="125" t="s">
        <v>339</v>
      </c>
      <c r="J198" s="126" t="s">
        <v>341</v>
      </c>
      <c r="K198" s="127" t="n">
        <v>9167.9</v>
      </c>
      <c r="L198" s="127" t="n">
        <v>9709.2</v>
      </c>
      <c r="M198" s="127" t="n">
        <v>9854.9</v>
      </c>
    </row>
    <row collapsed="false" customFormat="false" customHeight="false" hidden="true" ht="25.5" outlineLevel="3" r="199">
      <c r="A199" s="125" t="s">
        <v>432</v>
      </c>
      <c r="B199" s="126" t="s">
        <v>433</v>
      </c>
      <c r="C199" s="125" t="s">
        <v>62</v>
      </c>
      <c r="D199" s="125" t="s">
        <v>335</v>
      </c>
      <c r="E199" s="126" t="s">
        <v>336</v>
      </c>
      <c r="F199" s="125" t="s">
        <v>337</v>
      </c>
      <c r="G199" s="125" t="s">
        <v>67</v>
      </c>
      <c r="H199" s="125" t="s">
        <v>338</v>
      </c>
      <c r="I199" s="125" t="s">
        <v>339</v>
      </c>
      <c r="J199" s="126" t="s">
        <v>342</v>
      </c>
      <c r="K199" s="127" t="n">
        <v>364.7</v>
      </c>
      <c r="L199" s="127" t="n">
        <v>390.5</v>
      </c>
      <c r="M199" s="127" t="n">
        <v>390.5</v>
      </c>
    </row>
    <row collapsed="false" customFormat="false" customHeight="false" hidden="true" ht="25.5" outlineLevel="3" r="200">
      <c r="A200" s="125" t="s">
        <v>432</v>
      </c>
      <c r="B200" s="126" t="s">
        <v>433</v>
      </c>
      <c r="C200" s="125" t="s">
        <v>62</v>
      </c>
      <c r="D200" s="125" t="s">
        <v>335</v>
      </c>
      <c r="E200" s="126" t="s">
        <v>336</v>
      </c>
      <c r="F200" s="125" t="s">
        <v>337</v>
      </c>
      <c r="G200" s="125" t="s">
        <v>67</v>
      </c>
      <c r="H200" s="125" t="s">
        <v>338</v>
      </c>
      <c r="I200" s="125" t="s">
        <v>339</v>
      </c>
      <c r="J200" s="126" t="s">
        <v>343</v>
      </c>
      <c r="K200" s="127" t="n">
        <v>8822.5</v>
      </c>
      <c r="L200" s="127" t="n">
        <v>0</v>
      </c>
      <c r="M200" s="127" t="n">
        <v>0</v>
      </c>
    </row>
    <row collapsed="false" customFormat="false" customHeight="false" hidden="true" ht="25.5" outlineLevel="3" r="201">
      <c r="A201" s="125" t="s">
        <v>432</v>
      </c>
      <c r="B201" s="126" t="s">
        <v>433</v>
      </c>
      <c r="C201" s="125" t="s">
        <v>62</v>
      </c>
      <c r="D201" s="125" t="s">
        <v>335</v>
      </c>
      <c r="E201" s="126" t="s">
        <v>336</v>
      </c>
      <c r="F201" s="125" t="s">
        <v>337</v>
      </c>
      <c r="G201" s="125" t="s">
        <v>67</v>
      </c>
      <c r="H201" s="125" t="s">
        <v>338</v>
      </c>
      <c r="I201" s="125" t="s">
        <v>339</v>
      </c>
      <c r="J201" s="126" t="s">
        <v>348</v>
      </c>
      <c r="K201" s="127" t="n">
        <v>7847.7</v>
      </c>
      <c r="L201" s="127" t="n">
        <v>8279.6</v>
      </c>
      <c r="M201" s="127" t="n">
        <v>8387.1</v>
      </c>
    </row>
    <row collapsed="false" customFormat="false" customHeight="false" hidden="true" ht="25.5" outlineLevel="3" r="202">
      <c r="A202" s="125" t="s">
        <v>432</v>
      </c>
      <c r="B202" s="126" t="s">
        <v>433</v>
      </c>
      <c r="C202" s="125" t="s">
        <v>62</v>
      </c>
      <c r="D202" s="125" t="s">
        <v>335</v>
      </c>
      <c r="E202" s="126" t="s">
        <v>336</v>
      </c>
      <c r="F202" s="125" t="s">
        <v>337</v>
      </c>
      <c r="G202" s="125" t="s">
        <v>67</v>
      </c>
      <c r="H202" s="125" t="s">
        <v>338</v>
      </c>
      <c r="I202" s="125" t="s">
        <v>339</v>
      </c>
      <c r="J202" s="126" t="s">
        <v>350</v>
      </c>
      <c r="K202" s="127" t="n">
        <v>6326.6</v>
      </c>
      <c r="L202" s="127" t="n">
        <v>0</v>
      </c>
      <c r="M202" s="127" t="n">
        <v>0</v>
      </c>
    </row>
    <row collapsed="false" customFormat="false" customHeight="false" hidden="true" ht="25.5" outlineLevel="3" r="203">
      <c r="A203" s="125" t="s">
        <v>432</v>
      </c>
      <c r="B203" s="126" t="s">
        <v>433</v>
      </c>
      <c r="C203" s="125" t="s">
        <v>62</v>
      </c>
      <c r="D203" s="125" t="s">
        <v>335</v>
      </c>
      <c r="E203" s="126" t="s">
        <v>336</v>
      </c>
      <c r="F203" s="125" t="s">
        <v>337</v>
      </c>
      <c r="G203" s="125" t="s">
        <v>67</v>
      </c>
      <c r="H203" s="125" t="s">
        <v>338</v>
      </c>
      <c r="I203" s="125" t="s">
        <v>339</v>
      </c>
      <c r="J203" s="126" t="s">
        <v>354</v>
      </c>
      <c r="K203" s="127" t="n">
        <v>6852.6</v>
      </c>
      <c r="L203" s="127" t="n">
        <v>0</v>
      </c>
      <c r="M203" s="127" t="n">
        <v>0</v>
      </c>
    </row>
    <row collapsed="false" customFormat="false" customHeight="false" hidden="true" ht="25.5" outlineLevel="3" r="204">
      <c r="A204" s="125" t="s">
        <v>432</v>
      </c>
      <c r="B204" s="126" t="s">
        <v>433</v>
      </c>
      <c r="C204" s="125" t="s">
        <v>62</v>
      </c>
      <c r="D204" s="125" t="s">
        <v>335</v>
      </c>
      <c r="E204" s="126" t="s">
        <v>336</v>
      </c>
      <c r="F204" s="125" t="s">
        <v>337</v>
      </c>
      <c r="G204" s="125" t="s">
        <v>67</v>
      </c>
      <c r="H204" s="125" t="s">
        <v>338</v>
      </c>
      <c r="I204" s="125" t="s">
        <v>339</v>
      </c>
      <c r="J204" s="126" t="s">
        <v>377</v>
      </c>
      <c r="K204" s="127" t="n">
        <v>6601.1</v>
      </c>
      <c r="L204" s="127" t="n">
        <v>7635.5</v>
      </c>
      <c r="M204" s="127" t="n">
        <v>7774.7</v>
      </c>
    </row>
    <row collapsed="false" customFormat="false" customHeight="false" hidden="true" ht="25.5" outlineLevel="3" r="205">
      <c r="A205" s="125" t="s">
        <v>432</v>
      </c>
      <c r="B205" s="126" t="s">
        <v>433</v>
      </c>
      <c r="C205" s="125" t="s">
        <v>62</v>
      </c>
      <c r="D205" s="125" t="s">
        <v>335</v>
      </c>
      <c r="E205" s="126" t="s">
        <v>336</v>
      </c>
      <c r="F205" s="125" t="s">
        <v>337</v>
      </c>
      <c r="G205" s="125" t="s">
        <v>67</v>
      </c>
      <c r="H205" s="125" t="s">
        <v>338</v>
      </c>
      <c r="I205" s="125" t="s">
        <v>339</v>
      </c>
      <c r="J205" s="126" t="s">
        <v>360</v>
      </c>
      <c r="K205" s="127" t="n">
        <v>5695.3</v>
      </c>
      <c r="L205" s="127" t="n">
        <v>4235.1</v>
      </c>
      <c r="M205" s="127" t="n">
        <v>4254.2</v>
      </c>
    </row>
    <row collapsed="false" customFormat="false" customHeight="false" hidden="true" ht="25.5" outlineLevel="3" r="206">
      <c r="A206" s="125" t="s">
        <v>432</v>
      </c>
      <c r="B206" s="126" t="s">
        <v>433</v>
      </c>
      <c r="C206" s="125" t="s">
        <v>62</v>
      </c>
      <c r="D206" s="125" t="s">
        <v>335</v>
      </c>
      <c r="E206" s="126" t="s">
        <v>336</v>
      </c>
      <c r="F206" s="125" t="s">
        <v>337</v>
      </c>
      <c r="G206" s="125" t="s">
        <v>67</v>
      </c>
      <c r="H206" s="125" t="s">
        <v>338</v>
      </c>
      <c r="I206" s="125" t="s">
        <v>339</v>
      </c>
      <c r="J206" s="126" t="s">
        <v>362</v>
      </c>
      <c r="K206" s="127" t="n">
        <v>3960.9</v>
      </c>
      <c r="L206" s="127" t="n">
        <v>4559.6</v>
      </c>
      <c r="M206" s="127" t="n">
        <v>4619.8</v>
      </c>
    </row>
    <row collapsed="false" customFormat="false" customHeight="false" hidden="true" ht="25.5" outlineLevel="3" r="207">
      <c r="A207" s="125" t="s">
        <v>432</v>
      </c>
      <c r="B207" s="126" t="s">
        <v>433</v>
      </c>
      <c r="C207" s="125" t="s">
        <v>62</v>
      </c>
      <c r="D207" s="125" t="s">
        <v>335</v>
      </c>
      <c r="E207" s="126" t="s">
        <v>336</v>
      </c>
      <c r="F207" s="125" t="s">
        <v>337</v>
      </c>
      <c r="G207" s="125" t="s">
        <v>67</v>
      </c>
      <c r="H207" s="125" t="s">
        <v>338</v>
      </c>
      <c r="I207" s="125" t="s">
        <v>339</v>
      </c>
      <c r="J207" s="126" t="s">
        <v>363</v>
      </c>
      <c r="K207" s="128" t="n">
        <f aca="false">29366.8-472</f>
        <v>28894.8</v>
      </c>
      <c r="L207" s="127" t="n">
        <v>45545.2</v>
      </c>
      <c r="M207" s="127" t="n">
        <v>46519</v>
      </c>
    </row>
    <row collapsed="false" customFormat="false" customHeight="false" hidden="true" ht="25.5" outlineLevel="3" r="208">
      <c r="A208" s="125" t="s">
        <v>432</v>
      </c>
      <c r="B208" s="126" t="s">
        <v>433</v>
      </c>
      <c r="C208" s="125" t="s">
        <v>62</v>
      </c>
      <c r="D208" s="125" t="s">
        <v>335</v>
      </c>
      <c r="E208" s="126" t="s">
        <v>336</v>
      </c>
      <c r="F208" s="125" t="s">
        <v>337</v>
      </c>
      <c r="G208" s="125" t="s">
        <v>67</v>
      </c>
      <c r="H208" s="125" t="s">
        <v>338</v>
      </c>
      <c r="I208" s="125" t="s">
        <v>339</v>
      </c>
      <c r="J208" s="126" t="s">
        <v>366</v>
      </c>
      <c r="K208" s="127" t="n">
        <v>4986.8</v>
      </c>
      <c r="L208" s="127" t="n">
        <v>5549.6</v>
      </c>
      <c r="M208" s="127" t="n">
        <v>5685.4</v>
      </c>
    </row>
    <row collapsed="false" customFormat="false" customHeight="false" hidden="true" ht="25.5" outlineLevel="3" r="209">
      <c r="A209" s="125" t="s">
        <v>432</v>
      </c>
      <c r="B209" s="126" t="s">
        <v>433</v>
      </c>
      <c r="C209" s="125" t="s">
        <v>62</v>
      </c>
      <c r="D209" s="125" t="s">
        <v>335</v>
      </c>
      <c r="E209" s="126" t="s">
        <v>336</v>
      </c>
      <c r="F209" s="125" t="s">
        <v>337</v>
      </c>
      <c r="G209" s="125" t="s">
        <v>67</v>
      </c>
      <c r="H209" s="125" t="s">
        <v>338</v>
      </c>
      <c r="I209" s="125" t="s">
        <v>339</v>
      </c>
      <c r="J209" s="126" t="s">
        <v>370</v>
      </c>
      <c r="K209" s="127" t="n">
        <v>6795.5</v>
      </c>
      <c r="L209" s="127" t="n">
        <v>7257.6</v>
      </c>
      <c r="M209" s="127" t="n">
        <v>7382.3</v>
      </c>
    </row>
    <row collapsed="false" customFormat="false" customHeight="false" hidden="true" ht="25.5" outlineLevel="3" r="210">
      <c r="A210" s="125" t="s">
        <v>432</v>
      </c>
      <c r="B210" s="126" t="s">
        <v>433</v>
      </c>
      <c r="C210" s="125" t="s">
        <v>62</v>
      </c>
      <c r="D210" s="125" t="s">
        <v>180</v>
      </c>
      <c r="E210" s="126" t="s">
        <v>336</v>
      </c>
      <c r="F210" s="125" t="s">
        <v>337</v>
      </c>
      <c r="G210" s="125" t="s">
        <v>67</v>
      </c>
      <c r="H210" s="125" t="s">
        <v>338</v>
      </c>
      <c r="I210" s="125" t="s">
        <v>339</v>
      </c>
      <c r="J210" s="126" t="s">
        <v>375</v>
      </c>
      <c r="K210" s="128" t="n">
        <f aca="false">472+472</f>
        <v>944</v>
      </c>
      <c r="L210" s="127" t="n">
        <v>0</v>
      </c>
      <c r="M210" s="127" t="n">
        <v>0</v>
      </c>
    </row>
    <row collapsed="false" customFormat="false" customHeight="false" hidden="true" ht="114.75" outlineLevel="2" r="211">
      <c r="A211" s="120" t="s">
        <v>434</v>
      </c>
      <c r="B211" s="130" t="s">
        <v>435</v>
      </c>
      <c r="C211" s="122"/>
      <c r="D211" s="122"/>
      <c r="E211" s="121"/>
      <c r="F211" s="122"/>
      <c r="G211" s="122"/>
      <c r="H211" s="122"/>
      <c r="I211" s="122"/>
      <c r="J211" s="121"/>
      <c r="K211" s="123" t="n">
        <f aca="false">830452.9-553.4</f>
        <v>829899.5</v>
      </c>
      <c r="L211" s="123" t="n">
        <v>775706.3</v>
      </c>
      <c r="M211" s="123" t="n">
        <v>785311.2</v>
      </c>
    </row>
    <row collapsed="false" customFormat="false" customHeight="false" hidden="true" ht="102" outlineLevel="3" r="212">
      <c r="A212" s="125" t="s">
        <v>434</v>
      </c>
      <c r="B212" s="131" t="s">
        <v>435</v>
      </c>
      <c r="C212" s="125" t="s">
        <v>62</v>
      </c>
      <c r="D212" s="125" t="s">
        <v>335</v>
      </c>
      <c r="E212" s="126" t="s">
        <v>336</v>
      </c>
      <c r="F212" s="125" t="s">
        <v>337</v>
      </c>
      <c r="G212" s="125" t="s">
        <v>67</v>
      </c>
      <c r="H212" s="125" t="s">
        <v>338</v>
      </c>
      <c r="I212" s="125" t="s">
        <v>339</v>
      </c>
      <c r="J212" s="126" t="s">
        <v>341</v>
      </c>
      <c r="K212" s="127" t="n">
        <v>7232.8</v>
      </c>
      <c r="L212" s="127" t="n">
        <v>6025.3</v>
      </c>
      <c r="M212" s="127" t="n">
        <v>6048</v>
      </c>
    </row>
    <row collapsed="false" customFormat="false" customHeight="false" hidden="true" ht="102" outlineLevel="3" r="213">
      <c r="A213" s="125" t="s">
        <v>434</v>
      </c>
      <c r="B213" s="131" t="s">
        <v>435</v>
      </c>
      <c r="C213" s="125" t="s">
        <v>62</v>
      </c>
      <c r="D213" s="125" t="s">
        <v>335</v>
      </c>
      <c r="E213" s="126" t="s">
        <v>336</v>
      </c>
      <c r="F213" s="125" t="s">
        <v>337</v>
      </c>
      <c r="G213" s="125" t="s">
        <v>67</v>
      </c>
      <c r="H213" s="125" t="s">
        <v>338</v>
      </c>
      <c r="I213" s="125" t="s">
        <v>339</v>
      </c>
      <c r="J213" s="126" t="s">
        <v>343</v>
      </c>
      <c r="K213" s="127" t="n">
        <v>273.8</v>
      </c>
      <c r="L213" s="127" t="n">
        <v>263</v>
      </c>
      <c r="M213" s="127" t="n">
        <v>275</v>
      </c>
    </row>
    <row collapsed="false" customFormat="false" customHeight="false" hidden="true" ht="102" outlineLevel="3" r="214">
      <c r="A214" s="125" t="s">
        <v>434</v>
      </c>
      <c r="B214" s="131" t="s">
        <v>435</v>
      </c>
      <c r="C214" s="125" t="s">
        <v>62</v>
      </c>
      <c r="D214" s="125" t="s">
        <v>335</v>
      </c>
      <c r="E214" s="126" t="s">
        <v>336</v>
      </c>
      <c r="F214" s="125" t="s">
        <v>337</v>
      </c>
      <c r="G214" s="125" t="s">
        <v>67</v>
      </c>
      <c r="H214" s="125" t="s">
        <v>338</v>
      </c>
      <c r="I214" s="125" t="s">
        <v>339</v>
      </c>
      <c r="J214" s="126" t="s">
        <v>347</v>
      </c>
      <c r="K214" s="127" t="n">
        <v>749</v>
      </c>
      <c r="L214" s="127" t="n">
        <v>706.2</v>
      </c>
      <c r="M214" s="127" t="n">
        <v>708.9</v>
      </c>
    </row>
    <row collapsed="false" customFormat="false" customHeight="false" hidden="true" ht="102" outlineLevel="3" r="215">
      <c r="A215" s="125" t="s">
        <v>434</v>
      </c>
      <c r="B215" s="131" t="s">
        <v>435</v>
      </c>
      <c r="C215" s="125" t="s">
        <v>62</v>
      </c>
      <c r="D215" s="125" t="s">
        <v>335</v>
      </c>
      <c r="E215" s="126" t="s">
        <v>336</v>
      </c>
      <c r="F215" s="125" t="s">
        <v>337</v>
      </c>
      <c r="G215" s="125" t="s">
        <v>67</v>
      </c>
      <c r="H215" s="125" t="s">
        <v>338</v>
      </c>
      <c r="I215" s="125" t="s">
        <v>339</v>
      </c>
      <c r="J215" s="126" t="s">
        <v>348</v>
      </c>
      <c r="K215" s="127" t="n">
        <v>5655.1</v>
      </c>
      <c r="L215" s="127" t="n">
        <v>4828.4</v>
      </c>
      <c r="M215" s="127" t="n">
        <v>4891.8</v>
      </c>
    </row>
    <row collapsed="false" customFormat="false" customHeight="false" hidden="true" ht="102" outlineLevel="3" r="216">
      <c r="A216" s="125" t="s">
        <v>434</v>
      </c>
      <c r="B216" s="131" t="s">
        <v>435</v>
      </c>
      <c r="C216" s="125" t="s">
        <v>62</v>
      </c>
      <c r="D216" s="125" t="s">
        <v>335</v>
      </c>
      <c r="E216" s="126" t="s">
        <v>336</v>
      </c>
      <c r="F216" s="125" t="s">
        <v>337</v>
      </c>
      <c r="G216" s="125" t="s">
        <v>67</v>
      </c>
      <c r="H216" s="125" t="s">
        <v>338</v>
      </c>
      <c r="I216" s="125" t="s">
        <v>339</v>
      </c>
      <c r="J216" s="126" t="s">
        <v>350</v>
      </c>
      <c r="K216" s="127" t="n">
        <v>872.4</v>
      </c>
      <c r="L216" s="127" t="n">
        <v>778.2</v>
      </c>
      <c r="M216" s="127" t="n">
        <v>790.3</v>
      </c>
    </row>
    <row collapsed="false" customFormat="false" customHeight="false" hidden="true" ht="102" outlineLevel="3" r="217">
      <c r="A217" s="125" t="s">
        <v>434</v>
      </c>
      <c r="B217" s="131" t="s">
        <v>435</v>
      </c>
      <c r="C217" s="125" t="s">
        <v>62</v>
      </c>
      <c r="D217" s="125" t="s">
        <v>335</v>
      </c>
      <c r="E217" s="126" t="s">
        <v>336</v>
      </c>
      <c r="F217" s="125" t="s">
        <v>337</v>
      </c>
      <c r="G217" s="125" t="s">
        <v>67</v>
      </c>
      <c r="H217" s="125" t="s">
        <v>338</v>
      </c>
      <c r="I217" s="125" t="s">
        <v>339</v>
      </c>
      <c r="J217" s="126" t="s">
        <v>351</v>
      </c>
      <c r="K217" s="127" t="n">
        <v>148.8</v>
      </c>
      <c r="L217" s="127" t="n">
        <v>148.9</v>
      </c>
      <c r="M217" s="127" t="n">
        <v>149</v>
      </c>
    </row>
    <row collapsed="false" customFormat="false" customHeight="false" hidden="true" ht="102" outlineLevel="3" r="218">
      <c r="A218" s="125" t="s">
        <v>434</v>
      </c>
      <c r="B218" s="131" t="s">
        <v>435</v>
      </c>
      <c r="C218" s="125" t="s">
        <v>62</v>
      </c>
      <c r="D218" s="125" t="s">
        <v>335</v>
      </c>
      <c r="E218" s="126" t="s">
        <v>336</v>
      </c>
      <c r="F218" s="125" t="s">
        <v>337</v>
      </c>
      <c r="G218" s="125" t="s">
        <v>67</v>
      </c>
      <c r="H218" s="125" t="s">
        <v>338</v>
      </c>
      <c r="I218" s="125" t="s">
        <v>339</v>
      </c>
      <c r="J218" s="126" t="s">
        <v>354</v>
      </c>
      <c r="K218" s="127" t="n">
        <v>3550.8</v>
      </c>
      <c r="L218" s="127" t="n">
        <v>2981.4</v>
      </c>
      <c r="M218" s="127" t="n">
        <v>2982.2</v>
      </c>
    </row>
    <row collapsed="false" customFormat="false" customHeight="false" hidden="true" ht="102" outlineLevel="3" r="219">
      <c r="A219" s="125" t="s">
        <v>434</v>
      </c>
      <c r="B219" s="131" t="s">
        <v>435</v>
      </c>
      <c r="C219" s="125" t="s">
        <v>62</v>
      </c>
      <c r="D219" s="125" t="s">
        <v>335</v>
      </c>
      <c r="E219" s="126" t="s">
        <v>336</v>
      </c>
      <c r="F219" s="125" t="s">
        <v>337</v>
      </c>
      <c r="G219" s="125" t="s">
        <v>67</v>
      </c>
      <c r="H219" s="125" t="s">
        <v>338</v>
      </c>
      <c r="I219" s="125" t="s">
        <v>339</v>
      </c>
      <c r="J219" s="126" t="s">
        <v>356</v>
      </c>
      <c r="K219" s="127" t="n">
        <v>493.3</v>
      </c>
      <c r="L219" s="127" t="n">
        <v>422.1</v>
      </c>
      <c r="M219" s="127" t="n">
        <v>423.5</v>
      </c>
    </row>
    <row collapsed="false" customFormat="false" customHeight="false" hidden="true" ht="102" outlineLevel="3" r="220">
      <c r="A220" s="125" t="s">
        <v>434</v>
      </c>
      <c r="B220" s="131" t="s">
        <v>435</v>
      </c>
      <c r="C220" s="125" t="s">
        <v>62</v>
      </c>
      <c r="D220" s="125" t="s">
        <v>335</v>
      </c>
      <c r="E220" s="126" t="s">
        <v>336</v>
      </c>
      <c r="F220" s="125" t="s">
        <v>337</v>
      </c>
      <c r="G220" s="125" t="s">
        <v>67</v>
      </c>
      <c r="H220" s="125" t="s">
        <v>338</v>
      </c>
      <c r="I220" s="125" t="s">
        <v>339</v>
      </c>
      <c r="J220" s="126" t="s">
        <v>358</v>
      </c>
      <c r="K220" s="127" t="n">
        <v>1213.9</v>
      </c>
      <c r="L220" s="127" t="n">
        <v>1085</v>
      </c>
      <c r="M220" s="127" t="n">
        <v>1095.8</v>
      </c>
    </row>
    <row collapsed="false" customFormat="false" customHeight="false" hidden="true" ht="102" outlineLevel="3" r="221">
      <c r="A221" s="125" t="s">
        <v>434</v>
      </c>
      <c r="B221" s="131" t="s">
        <v>435</v>
      </c>
      <c r="C221" s="125" t="s">
        <v>62</v>
      </c>
      <c r="D221" s="125" t="s">
        <v>335</v>
      </c>
      <c r="E221" s="126" t="s">
        <v>336</v>
      </c>
      <c r="F221" s="125" t="s">
        <v>337</v>
      </c>
      <c r="G221" s="125" t="s">
        <v>67</v>
      </c>
      <c r="H221" s="125" t="s">
        <v>338</v>
      </c>
      <c r="I221" s="125" t="s">
        <v>339</v>
      </c>
      <c r="J221" s="126" t="s">
        <v>359</v>
      </c>
      <c r="K221" s="127" t="n">
        <v>140</v>
      </c>
      <c r="L221" s="127" t="n">
        <v>140.2</v>
      </c>
      <c r="M221" s="127" t="n">
        <v>140.4</v>
      </c>
    </row>
    <row collapsed="false" customFormat="false" customHeight="false" hidden="true" ht="102" outlineLevel="3" r="222">
      <c r="A222" s="125" t="s">
        <v>434</v>
      </c>
      <c r="B222" s="131" t="s">
        <v>435</v>
      </c>
      <c r="C222" s="125" t="s">
        <v>62</v>
      </c>
      <c r="D222" s="125" t="s">
        <v>335</v>
      </c>
      <c r="E222" s="126" t="s">
        <v>336</v>
      </c>
      <c r="F222" s="125" t="s">
        <v>337</v>
      </c>
      <c r="G222" s="125" t="s">
        <v>67</v>
      </c>
      <c r="H222" s="125" t="s">
        <v>338</v>
      </c>
      <c r="I222" s="125" t="s">
        <v>339</v>
      </c>
      <c r="J222" s="126" t="s">
        <v>361</v>
      </c>
      <c r="K222" s="127" t="n">
        <v>6522.3</v>
      </c>
      <c r="L222" s="127" t="n">
        <v>6597</v>
      </c>
      <c r="M222" s="127" t="n">
        <v>6767.9</v>
      </c>
    </row>
    <row collapsed="false" customFormat="false" customHeight="false" hidden="true" ht="102" outlineLevel="3" r="223">
      <c r="A223" s="125" t="s">
        <v>434</v>
      </c>
      <c r="B223" s="131" t="s">
        <v>435</v>
      </c>
      <c r="C223" s="125" t="s">
        <v>62</v>
      </c>
      <c r="D223" s="125" t="s">
        <v>335</v>
      </c>
      <c r="E223" s="126" t="s">
        <v>336</v>
      </c>
      <c r="F223" s="125" t="s">
        <v>337</v>
      </c>
      <c r="G223" s="125" t="s">
        <v>67</v>
      </c>
      <c r="H223" s="125" t="s">
        <v>338</v>
      </c>
      <c r="I223" s="125" t="s">
        <v>339</v>
      </c>
      <c r="J223" s="126" t="s">
        <v>362</v>
      </c>
      <c r="K223" s="127" t="n">
        <v>504.9</v>
      </c>
      <c r="L223" s="127" t="n">
        <v>508.3</v>
      </c>
      <c r="M223" s="127" t="n">
        <v>511.7</v>
      </c>
    </row>
    <row collapsed="false" customFormat="false" customHeight="false" hidden="true" ht="102" outlineLevel="3" r="224">
      <c r="A224" s="125" t="s">
        <v>434</v>
      </c>
      <c r="B224" s="131" t="s">
        <v>435</v>
      </c>
      <c r="C224" s="125" t="s">
        <v>62</v>
      </c>
      <c r="D224" s="125" t="s">
        <v>335</v>
      </c>
      <c r="E224" s="126" t="s">
        <v>336</v>
      </c>
      <c r="F224" s="125" t="s">
        <v>337</v>
      </c>
      <c r="G224" s="125" t="s">
        <v>67</v>
      </c>
      <c r="H224" s="125" t="s">
        <v>338</v>
      </c>
      <c r="I224" s="125" t="s">
        <v>339</v>
      </c>
      <c r="J224" s="126" t="s">
        <v>364</v>
      </c>
      <c r="K224" s="127" t="n">
        <v>157</v>
      </c>
      <c r="L224" s="127" t="n">
        <v>142.1</v>
      </c>
      <c r="M224" s="127" t="n">
        <v>142.5</v>
      </c>
    </row>
    <row collapsed="false" customFormat="false" customHeight="false" hidden="true" ht="102" outlineLevel="3" r="225">
      <c r="A225" s="125" t="s">
        <v>434</v>
      </c>
      <c r="B225" s="131" t="s">
        <v>435</v>
      </c>
      <c r="C225" s="125" t="s">
        <v>62</v>
      </c>
      <c r="D225" s="125" t="s">
        <v>335</v>
      </c>
      <c r="E225" s="126" t="s">
        <v>336</v>
      </c>
      <c r="F225" s="125" t="s">
        <v>337</v>
      </c>
      <c r="G225" s="125" t="s">
        <v>67</v>
      </c>
      <c r="H225" s="125" t="s">
        <v>338</v>
      </c>
      <c r="I225" s="125" t="s">
        <v>339</v>
      </c>
      <c r="J225" s="126" t="s">
        <v>365</v>
      </c>
      <c r="K225" s="127" t="n">
        <v>1572.6</v>
      </c>
      <c r="L225" s="127" t="n">
        <v>1596.3</v>
      </c>
      <c r="M225" s="127" t="n">
        <v>1625.1</v>
      </c>
    </row>
    <row collapsed="false" customFormat="false" customHeight="false" hidden="true" ht="102" outlineLevel="3" r="226">
      <c r="A226" s="125" t="s">
        <v>434</v>
      </c>
      <c r="B226" s="131" t="s">
        <v>435</v>
      </c>
      <c r="C226" s="125" t="s">
        <v>62</v>
      </c>
      <c r="D226" s="125" t="s">
        <v>335</v>
      </c>
      <c r="E226" s="126" t="s">
        <v>336</v>
      </c>
      <c r="F226" s="125" t="s">
        <v>337</v>
      </c>
      <c r="G226" s="125" t="s">
        <v>67</v>
      </c>
      <c r="H226" s="125" t="s">
        <v>338</v>
      </c>
      <c r="I226" s="125" t="s">
        <v>339</v>
      </c>
      <c r="J226" s="126" t="s">
        <v>366</v>
      </c>
      <c r="K226" s="127" t="n">
        <v>762.7</v>
      </c>
      <c r="L226" s="127" t="n">
        <v>684.9</v>
      </c>
      <c r="M226" s="127" t="n">
        <v>700.8</v>
      </c>
    </row>
    <row collapsed="false" customFormat="false" customHeight="false" hidden="true" ht="102" outlineLevel="3" r="227">
      <c r="A227" s="125" t="s">
        <v>434</v>
      </c>
      <c r="B227" s="131" t="s">
        <v>435</v>
      </c>
      <c r="C227" s="125" t="s">
        <v>62</v>
      </c>
      <c r="D227" s="125" t="s">
        <v>335</v>
      </c>
      <c r="E227" s="126" t="s">
        <v>336</v>
      </c>
      <c r="F227" s="125" t="s">
        <v>337</v>
      </c>
      <c r="G227" s="125" t="s">
        <v>67</v>
      </c>
      <c r="H227" s="125" t="s">
        <v>338</v>
      </c>
      <c r="I227" s="125" t="s">
        <v>339</v>
      </c>
      <c r="J227" s="126" t="s">
        <v>436</v>
      </c>
      <c r="K227" s="127" t="n">
        <v>2061.3</v>
      </c>
      <c r="L227" s="127" t="n">
        <v>2076.2</v>
      </c>
      <c r="M227" s="127" t="n">
        <v>2091.4</v>
      </c>
    </row>
    <row collapsed="false" customFormat="false" customHeight="false" hidden="true" ht="102" outlineLevel="3" r="228">
      <c r="A228" s="125" t="s">
        <v>434</v>
      </c>
      <c r="B228" s="131" t="s">
        <v>435</v>
      </c>
      <c r="C228" s="125" t="s">
        <v>62</v>
      </c>
      <c r="D228" s="125" t="s">
        <v>335</v>
      </c>
      <c r="E228" s="126" t="s">
        <v>336</v>
      </c>
      <c r="F228" s="125" t="s">
        <v>337</v>
      </c>
      <c r="G228" s="125" t="s">
        <v>67</v>
      </c>
      <c r="H228" s="125" t="s">
        <v>338</v>
      </c>
      <c r="I228" s="125" t="s">
        <v>339</v>
      </c>
      <c r="J228" s="126" t="s">
        <v>370</v>
      </c>
      <c r="K228" s="128" t="n">
        <f aca="false">883.4-553.4</f>
        <v>330</v>
      </c>
      <c r="L228" s="127" t="n">
        <v>832.8</v>
      </c>
      <c r="M228" s="127" t="n">
        <v>834.8</v>
      </c>
    </row>
    <row collapsed="false" customFormat="false" customHeight="false" hidden="true" ht="102" outlineLevel="3" r="229">
      <c r="A229" s="125" t="s">
        <v>434</v>
      </c>
      <c r="B229" s="131" t="s">
        <v>435</v>
      </c>
      <c r="C229" s="125" t="s">
        <v>437</v>
      </c>
      <c r="D229" s="125" t="s">
        <v>438</v>
      </c>
      <c r="E229" s="126" t="s">
        <v>336</v>
      </c>
      <c r="F229" s="125" t="s">
        <v>337</v>
      </c>
      <c r="G229" s="125" t="s">
        <v>67</v>
      </c>
      <c r="H229" s="125" t="s">
        <v>338</v>
      </c>
      <c r="I229" s="125" t="s">
        <v>339</v>
      </c>
      <c r="J229" s="126" t="s">
        <v>439</v>
      </c>
      <c r="K229" s="127" t="n">
        <v>239171.4</v>
      </c>
      <c r="L229" s="127" t="n">
        <v>223286.6</v>
      </c>
      <c r="M229" s="127" t="n">
        <v>226470.9</v>
      </c>
    </row>
    <row collapsed="false" customFormat="false" customHeight="false" hidden="true" ht="102" outlineLevel="3" r="230">
      <c r="A230" s="125" t="s">
        <v>434</v>
      </c>
      <c r="B230" s="131" t="s">
        <v>435</v>
      </c>
      <c r="C230" s="125" t="s">
        <v>48</v>
      </c>
      <c r="D230" s="125" t="s">
        <v>440</v>
      </c>
      <c r="E230" s="126" t="s">
        <v>336</v>
      </c>
      <c r="F230" s="125" t="s">
        <v>337</v>
      </c>
      <c r="G230" s="125" t="s">
        <v>67</v>
      </c>
      <c r="H230" s="125" t="s">
        <v>338</v>
      </c>
      <c r="I230" s="125" t="s">
        <v>339</v>
      </c>
      <c r="J230" s="126" t="s">
        <v>441</v>
      </c>
      <c r="K230" s="127" t="n">
        <v>98373.4</v>
      </c>
      <c r="L230" s="127" t="n">
        <v>93108.3</v>
      </c>
      <c r="M230" s="127" t="n">
        <v>94496.8</v>
      </c>
    </row>
    <row collapsed="false" customFormat="false" customHeight="false" hidden="true" ht="102" outlineLevel="3" r="231">
      <c r="A231" s="125" t="s">
        <v>434</v>
      </c>
      <c r="B231" s="131" t="s">
        <v>435</v>
      </c>
      <c r="C231" s="125" t="s">
        <v>48</v>
      </c>
      <c r="D231" s="125" t="s">
        <v>440</v>
      </c>
      <c r="E231" s="126" t="s">
        <v>336</v>
      </c>
      <c r="F231" s="125" t="s">
        <v>337</v>
      </c>
      <c r="G231" s="125" t="s">
        <v>67</v>
      </c>
      <c r="H231" s="125" t="s">
        <v>338</v>
      </c>
      <c r="I231" s="125" t="s">
        <v>339</v>
      </c>
      <c r="J231" s="126" t="s">
        <v>442</v>
      </c>
      <c r="K231" s="127" t="n">
        <v>76819.1</v>
      </c>
      <c r="L231" s="127" t="n">
        <v>71207.3</v>
      </c>
      <c r="M231" s="127" t="n">
        <v>72343.1</v>
      </c>
    </row>
    <row collapsed="false" customFormat="false" customHeight="false" hidden="true" ht="102" outlineLevel="3" r="232">
      <c r="A232" s="125" t="s">
        <v>434</v>
      </c>
      <c r="B232" s="131" t="s">
        <v>435</v>
      </c>
      <c r="C232" s="125" t="s">
        <v>48</v>
      </c>
      <c r="D232" s="125" t="s">
        <v>440</v>
      </c>
      <c r="E232" s="126" t="s">
        <v>336</v>
      </c>
      <c r="F232" s="125" t="s">
        <v>337</v>
      </c>
      <c r="G232" s="125" t="s">
        <v>67</v>
      </c>
      <c r="H232" s="125" t="s">
        <v>338</v>
      </c>
      <c r="I232" s="125" t="s">
        <v>339</v>
      </c>
      <c r="J232" s="126" t="s">
        <v>443</v>
      </c>
      <c r="K232" s="127" t="n">
        <v>10180.3</v>
      </c>
      <c r="L232" s="127" t="n">
        <v>7823.4</v>
      </c>
      <c r="M232" s="127" t="n">
        <v>7831.2</v>
      </c>
    </row>
    <row collapsed="false" customFormat="false" customHeight="false" hidden="true" ht="102" outlineLevel="3" r="233">
      <c r="A233" s="125" t="s">
        <v>434</v>
      </c>
      <c r="B233" s="131" t="s">
        <v>435</v>
      </c>
      <c r="C233" s="125" t="s">
        <v>48</v>
      </c>
      <c r="D233" s="125" t="s">
        <v>440</v>
      </c>
      <c r="E233" s="126" t="s">
        <v>336</v>
      </c>
      <c r="F233" s="125" t="s">
        <v>337</v>
      </c>
      <c r="G233" s="125" t="s">
        <v>67</v>
      </c>
      <c r="H233" s="125" t="s">
        <v>338</v>
      </c>
      <c r="I233" s="125" t="s">
        <v>339</v>
      </c>
      <c r="J233" s="126" t="s">
        <v>444</v>
      </c>
      <c r="K233" s="127" t="n">
        <v>4055.8</v>
      </c>
      <c r="L233" s="127" t="n">
        <v>4074.6</v>
      </c>
      <c r="M233" s="127" t="n">
        <v>4094</v>
      </c>
    </row>
    <row collapsed="false" customFormat="false" customHeight="false" hidden="true" ht="102" outlineLevel="3" r="234">
      <c r="A234" s="125" t="s">
        <v>434</v>
      </c>
      <c r="B234" s="131" t="s">
        <v>435</v>
      </c>
      <c r="C234" s="125" t="s">
        <v>48</v>
      </c>
      <c r="D234" s="125" t="s">
        <v>440</v>
      </c>
      <c r="E234" s="126" t="s">
        <v>336</v>
      </c>
      <c r="F234" s="125" t="s">
        <v>337</v>
      </c>
      <c r="G234" s="125" t="s">
        <v>67</v>
      </c>
      <c r="H234" s="125" t="s">
        <v>338</v>
      </c>
      <c r="I234" s="125" t="s">
        <v>339</v>
      </c>
      <c r="J234" s="126" t="s">
        <v>445</v>
      </c>
      <c r="K234" s="127" t="n">
        <v>105962.7</v>
      </c>
      <c r="L234" s="127" t="n">
        <v>93991.4</v>
      </c>
      <c r="M234" s="127" t="n">
        <v>94441.6</v>
      </c>
    </row>
    <row collapsed="false" customFormat="false" customHeight="false" hidden="true" ht="102" outlineLevel="3" r="235">
      <c r="A235" s="125" t="s">
        <v>434</v>
      </c>
      <c r="B235" s="131" t="s">
        <v>435</v>
      </c>
      <c r="C235" s="125" t="s">
        <v>48</v>
      </c>
      <c r="D235" s="125" t="s">
        <v>440</v>
      </c>
      <c r="E235" s="126" t="s">
        <v>336</v>
      </c>
      <c r="F235" s="125" t="s">
        <v>337</v>
      </c>
      <c r="G235" s="125" t="s">
        <v>67</v>
      </c>
      <c r="H235" s="125" t="s">
        <v>338</v>
      </c>
      <c r="I235" s="125" t="s">
        <v>339</v>
      </c>
      <c r="J235" s="126" t="s">
        <v>446</v>
      </c>
      <c r="K235" s="127" t="n">
        <v>39248</v>
      </c>
      <c r="L235" s="127" t="n">
        <v>34248.4</v>
      </c>
      <c r="M235" s="127" t="n">
        <v>34451.2</v>
      </c>
    </row>
    <row collapsed="false" customFormat="false" customHeight="false" hidden="true" ht="102" outlineLevel="3" r="236">
      <c r="A236" s="125" t="s">
        <v>434</v>
      </c>
      <c r="B236" s="131" t="s">
        <v>435</v>
      </c>
      <c r="C236" s="125" t="s">
        <v>48</v>
      </c>
      <c r="D236" s="125" t="s">
        <v>440</v>
      </c>
      <c r="E236" s="126" t="s">
        <v>336</v>
      </c>
      <c r="F236" s="125" t="s">
        <v>337</v>
      </c>
      <c r="G236" s="125" t="s">
        <v>67</v>
      </c>
      <c r="H236" s="125" t="s">
        <v>338</v>
      </c>
      <c r="I236" s="125" t="s">
        <v>339</v>
      </c>
      <c r="J236" s="126" t="s">
        <v>447</v>
      </c>
      <c r="K236" s="127" t="n">
        <v>30486.6</v>
      </c>
      <c r="L236" s="127" t="n">
        <v>30148</v>
      </c>
      <c r="M236" s="127" t="n">
        <v>30319.2</v>
      </c>
    </row>
    <row collapsed="false" customFormat="false" customHeight="false" hidden="true" ht="102" outlineLevel="3" r="237">
      <c r="A237" s="125" t="s">
        <v>434</v>
      </c>
      <c r="B237" s="131" t="s">
        <v>435</v>
      </c>
      <c r="C237" s="125" t="s">
        <v>48</v>
      </c>
      <c r="D237" s="125" t="s">
        <v>440</v>
      </c>
      <c r="E237" s="126" t="s">
        <v>336</v>
      </c>
      <c r="F237" s="125" t="s">
        <v>337</v>
      </c>
      <c r="G237" s="125" t="s">
        <v>67</v>
      </c>
      <c r="H237" s="125" t="s">
        <v>338</v>
      </c>
      <c r="I237" s="125" t="s">
        <v>339</v>
      </c>
      <c r="J237" s="126" t="s">
        <v>448</v>
      </c>
      <c r="K237" s="127" t="n">
        <v>6719.1</v>
      </c>
      <c r="L237" s="127" t="n">
        <v>6175.9</v>
      </c>
      <c r="M237" s="127" t="n">
        <v>6179.9</v>
      </c>
    </row>
    <row collapsed="false" customFormat="false" customHeight="false" hidden="true" ht="102" outlineLevel="3" r="238">
      <c r="A238" s="125" t="s">
        <v>434</v>
      </c>
      <c r="B238" s="131" t="s">
        <v>435</v>
      </c>
      <c r="C238" s="125" t="s">
        <v>48</v>
      </c>
      <c r="D238" s="125" t="s">
        <v>440</v>
      </c>
      <c r="E238" s="126" t="s">
        <v>336</v>
      </c>
      <c r="F238" s="125" t="s">
        <v>337</v>
      </c>
      <c r="G238" s="125" t="s">
        <v>67</v>
      </c>
      <c r="H238" s="125" t="s">
        <v>338</v>
      </c>
      <c r="I238" s="125" t="s">
        <v>339</v>
      </c>
      <c r="J238" s="126" t="s">
        <v>449</v>
      </c>
      <c r="K238" s="127" t="n">
        <v>162551.3</v>
      </c>
      <c r="L238" s="127" t="n">
        <v>153713.8</v>
      </c>
      <c r="M238" s="127" t="n">
        <v>156225.9</v>
      </c>
    </row>
    <row collapsed="false" customFormat="false" customHeight="false" hidden="true" ht="102" outlineLevel="3" r="239">
      <c r="A239" s="125" t="s">
        <v>434</v>
      </c>
      <c r="B239" s="131" t="s">
        <v>435</v>
      </c>
      <c r="C239" s="125" t="s">
        <v>48</v>
      </c>
      <c r="D239" s="125" t="s">
        <v>440</v>
      </c>
      <c r="E239" s="126" t="s">
        <v>336</v>
      </c>
      <c r="F239" s="125" t="s">
        <v>337</v>
      </c>
      <c r="G239" s="125" t="s">
        <v>67</v>
      </c>
      <c r="H239" s="125" t="s">
        <v>338</v>
      </c>
      <c r="I239" s="125" t="s">
        <v>339</v>
      </c>
      <c r="J239" s="126" t="s">
        <v>371</v>
      </c>
      <c r="K239" s="127" t="n">
        <v>4090.9</v>
      </c>
      <c r="L239" s="127" t="n">
        <v>28112.6</v>
      </c>
      <c r="M239" s="127" t="n">
        <v>28278.2</v>
      </c>
    </row>
    <row collapsed="false" customFormat="false" customHeight="false" hidden="true" ht="38.25" outlineLevel="3" r="240">
      <c r="A240" s="125" t="s">
        <v>450</v>
      </c>
      <c r="B240" s="126" t="s">
        <v>451</v>
      </c>
      <c r="C240" s="125" t="s">
        <v>437</v>
      </c>
      <c r="D240" s="125" t="s">
        <v>438</v>
      </c>
      <c r="E240" s="126" t="s">
        <v>336</v>
      </c>
      <c r="F240" s="125" t="s">
        <v>421</v>
      </c>
      <c r="G240" s="125" t="s">
        <v>67</v>
      </c>
      <c r="H240" s="125" t="s">
        <v>338</v>
      </c>
      <c r="I240" s="125" t="s">
        <v>339</v>
      </c>
      <c r="J240" s="126" t="s">
        <v>439</v>
      </c>
      <c r="K240" s="127" t="n">
        <v>20000</v>
      </c>
      <c r="L240" s="127" t="n">
        <v>0</v>
      </c>
      <c r="M240" s="127" t="n">
        <v>0</v>
      </c>
    </row>
    <row collapsed="false" customFormat="false" customHeight="false" hidden="true" ht="89.25" outlineLevel="2" r="241">
      <c r="A241" s="120" t="s">
        <v>452</v>
      </c>
      <c r="B241" s="121" t="s">
        <v>453</v>
      </c>
      <c r="C241" s="122"/>
      <c r="D241" s="122"/>
      <c r="E241" s="121"/>
      <c r="F241" s="122"/>
      <c r="G241" s="122"/>
      <c r="H241" s="122"/>
      <c r="I241" s="122"/>
      <c r="J241" s="121"/>
      <c r="K241" s="123" t="n">
        <v>437810.5</v>
      </c>
      <c r="L241" s="123" t="n">
        <v>393724.3</v>
      </c>
      <c r="M241" s="123" t="n">
        <v>421457.5</v>
      </c>
    </row>
    <row collapsed="false" customFormat="false" customHeight="false" hidden="true" ht="76.5" outlineLevel="3" r="242">
      <c r="A242" s="125" t="s">
        <v>452</v>
      </c>
      <c r="B242" s="126" t="s">
        <v>453</v>
      </c>
      <c r="C242" s="125" t="s">
        <v>48</v>
      </c>
      <c r="D242" s="125" t="s">
        <v>440</v>
      </c>
      <c r="E242" s="126" t="s">
        <v>336</v>
      </c>
      <c r="F242" s="125" t="s">
        <v>426</v>
      </c>
      <c r="G242" s="125" t="s">
        <v>67</v>
      </c>
      <c r="H242" s="125" t="s">
        <v>454</v>
      </c>
      <c r="I242" s="125" t="s">
        <v>339</v>
      </c>
      <c r="J242" s="126" t="s">
        <v>455</v>
      </c>
      <c r="K242" s="127" t="n">
        <v>3597.8</v>
      </c>
      <c r="L242" s="127" t="n">
        <v>0</v>
      </c>
      <c r="M242" s="127" t="n">
        <v>0</v>
      </c>
    </row>
    <row collapsed="false" customFormat="false" customHeight="false" hidden="true" ht="25.5" outlineLevel="3" r="243">
      <c r="A243" s="125" t="s">
        <v>456</v>
      </c>
      <c r="B243" s="126" t="s">
        <v>457</v>
      </c>
      <c r="C243" s="125" t="s">
        <v>62</v>
      </c>
      <c r="D243" s="125" t="s">
        <v>335</v>
      </c>
      <c r="E243" s="126" t="s">
        <v>336</v>
      </c>
      <c r="F243" s="125" t="s">
        <v>421</v>
      </c>
      <c r="G243" s="125" t="s">
        <v>67</v>
      </c>
      <c r="H243" s="125" t="s">
        <v>338</v>
      </c>
      <c r="I243" s="125" t="s">
        <v>339</v>
      </c>
      <c r="J243" s="126" t="s">
        <v>340</v>
      </c>
      <c r="K243" s="127" t="n">
        <v>6407.8</v>
      </c>
      <c r="L243" s="127" t="n">
        <v>0</v>
      </c>
      <c r="M243" s="127" t="n">
        <v>0</v>
      </c>
    </row>
    <row collapsed="false" customFormat="false" customHeight="false" hidden="true" ht="25.5" outlineLevel="3" r="244">
      <c r="A244" s="125" t="s">
        <v>456</v>
      </c>
      <c r="B244" s="126" t="s">
        <v>457</v>
      </c>
      <c r="C244" s="125" t="s">
        <v>62</v>
      </c>
      <c r="D244" s="125" t="s">
        <v>335</v>
      </c>
      <c r="E244" s="126" t="s">
        <v>336</v>
      </c>
      <c r="F244" s="125" t="s">
        <v>421</v>
      </c>
      <c r="G244" s="125" t="s">
        <v>67</v>
      </c>
      <c r="H244" s="125" t="s">
        <v>338</v>
      </c>
      <c r="I244" s="125" t="s">
        <v>339</v>
      </c>
      <c r="J244" s="126" t="s">
        <v>341</v>
      </c>
      <c r="K244" s="127" t="n">
        <v>3585</v>
      </c>
      <c r="L244" s="127" t="n">
        <v>0</v>
      </c>
      <c r="M244" s="127" t="n">
        <v>0</v>
      </c>
    </row>
    <row collapsed="false" customFormat="false" customHeight="false" hidden="true" ht="25.5" outlineLevel="3" r="245">
      <c r="A245" s="125" t="s">
        <v>456</v>
      </c>
      <c r="B245" s="126" t="s">
        <v>457</v>
      </c>
      <c r="C245" s="125" t="s">
        <v>62</v>
      </c>
      <c r="D245" s="125" t="s">
        <v>335</v>
      </c>
      <c r="E245" s="126" t="s">
        <v>336</v>
      </c>
      <c r="F245" s="125" t="s">
        <v>421</v>
      </c>
      <c r="G245" s="125" t="s">
        <v>67</v>
      </c>
      <c r="H245" s="125" t="s">
        <v>338</v>
      </c>
      <c r="I245" s="125" t="s">
        <v>339</v>
      </c>
      <c r="J245" s="126" t="s">
        <v>342</v>
      </c>
      <c r="K245" s="127" t="n">
        <v>1155</v>
      </c>
      <c r="L245" s="127" t="n">
        <v>0</v>
      </c>
      <c r="M245" s="127" t="n">
        <v>0</v>
      </c>
    </row>
    <row collapsed="false" customFormat="false" customHeight="false" hidden="true" ht="25.5" outlineLevel="3" r="246">
      <c r="A246" s="125" t="s">
        <v>456</v>
      </c>
      <c r="B246" s="126" t="s">
        <v>457</v>
      </c>
      <c r="C246" s="125" t="s">
        <v>62</v>
      </c>
      <c r="D246" s="125" t="s">
        <v>335</v>
      </c>
      <c r="E246" s="126" t="s">
        <v>336</v>
      </c>
      <c r="F246" s="125" t="s">
        <v>421</v>
      </c>
      <c r="G246" s="125" t="s">
        <v>67</v>
      </c>
      <c r="H246" s="125" t="s">
        <v>338</v>
      </c>
      <c r="I246" s="125" t="s">
        <v>339</v>
      </c>
      <c r="J246" s="126" t="s">
        <v>458</v>
      </c>
      <c r="K246" s="127" t="n">
        <v>300</v>
      </c>
      <c r="L246" s="127" t="n">
        <v>0</v>
      </c>
      <c r="M246" s="127" t="n">
        <v>0</v>
      </c>
    </row>
    <row collapsed="false" customFormat="false" customHeight="false" hidden="true" ht="25.5" outlineLevel="3" r="247">
      <c r="A247" s="125" t="s">
        <v>456</v>
      </c>
      <c r="B247" s="126" t="s">
        <v>457</v>
      </c>
      <c r="C247" s="125" t="s">
        <v>62</v>
      </c>
      <c r="D247" s="125" t="s">
        <v>335</v>
      </c>
      <c r="E247" s="126" t="s">
        <v>336</v>
      </c>
      <c r="F247" s="125" t="s">
        <v>421</v>
      </c>
      <c r="G247" s="125" t="s">
        <v>67</v>
      </c>
      <c r="H247" s="125" t="s">
        <v>338</v>
      </c>
      <c r="I247" s="125" t="s">
        <v>339</v>
      </c>
      <c r="J247" s="126" t="s">
        <v>459</v>
      </c>
      <c r="K247" s="127" t="n">
        <v>5253.9</v>
      </c>
      <c r="L247" s="127" t="n">
        <v>0</v>
      </c>
      <c r="M247" s="127" t="n">
        <v>0</v>
      </c>
    </row>
    <row collapsed="false" customFormat="false" customHeight="false" hidden="true" ht="25.5" outlineLevel="3" r="248">
      <c r="A248" s="125" t="s">
        <v>456</v>
      </c>
      <c r="B248" s="126" t="s">
        <v>457</v>
      </c>
      <c r="C248" s="125" t="s">
        <v>62</v>
      </c>
      <c r="D248" s="125" t="s">
        <v>335</v>
      </c>
      <c r="E248" s="126" t="s">
        <v>336</v>
      </c>
      <c r="F248" s="125" t="s">
        <v>421</v>
      </c>
      <c r="G248" s="125" t="s">
        <v>67</v>
      </c>
      <c r="H248" s="125" t="s">
        <v>338</v>
      </c>
      <c r="I248" s="125" t="s">
        <v>339</v>
      </c>
      <c r="J248" s="126" t="s">
        <v>460</v>
      </c>
      <c r="K248" s="127" t="n">
        <v>3339.9</v>
      </c>
      <c r="L248" s="127" t="n">
        <v>0</v>
      </c>
      <c r="M248" s="127" t="n">
        <v>0</v>
      </c>
    </row>
    <row collapsed="false" customFormat="false" customHeight="false" hidden="true" ht="25.5" outlineLevel="3" r="249">
      <c r="A249" s="125" t="s">
        <v>456</v>
      </c>
      <c r="B249" s="126" t="s">
        <v>457</v>
      </c>
      <c r="C249" s="125" t="s">
        <v>62</v>
      </c>
      <c r="D249" s="125" t="s">
        <v>335</v>
      </c>
      <c r="E249" s="126" t="s">
        <v>336</v>
      </c>
      <c r="F249" s="125" t="s">
        <v>421</v>
      </c>
      <c r="G249" s="125" t="s">
        <v>67</v>
      </c>
      <c r="H249" s="125" t="s">
        <v>338</v>
      </c>
      <c r="I249" s="125" t="s">
        <v>339</v>
      </c>
      <c r="J249" s="126" t="s">
        <v>343</v>
      </c>
      <c r="K249" s="127" t="n">
        <v>1000</v>
      </c>
      <c r="L249" s="127" t="n">
        <v>0</v>
      </c>
      <c r="M249" s="127" t="n">
        <v>0</v>
      </c>
    </row>
    <row collapsed="false" customFormat="false" customHeight="false" hidden="true" ht="25.5" outlineLevel="3" r="250">
      <c r="A250" s="125" t="s">
        <v>456</v>
      </c>
      <c r="B250" s="126" t="s">
        <v>457</v>
      </c>
      <c r="C250" s="125" t="s">
        <v>62</v>
      </c>
      <c r="D250" s="125" t="s">
        <v>335</v>
      </c>
      <c r="E250" s="126" t="s">
        <v>336</v>
      </c>
      <c r="F250" s="125" t="s">
        <v>421</v>
      </c>
      <c r="G250" s="125" t="s">
        <v>67</v>
      </c>
      <c r="H250" s="125" t="s">
        <v>338</v>
      </c>
      <c r="I250" s="125" t="s">
        <v>339</v>
      </c>
      <c r="J250" s="126" t="s">
        <v>344</v>
      </c>
      <c r="K250" s="127" t="n">
        <v>475.3</v>
      </c>
      <c r="L250" s="127" t="n">
        <v>0</v>
      </c>
      <c r="M250" s="127" t="n">
        <v>0</v>
      </c>
    </row>
    <row collapsed="false" customFormat="false" customHeight="false" hidden="true" ht="25.5" outlineLevel="3" r="251">
      <c r="A251" s="125" t="s">
        <v>456</v>
      </c>
      <c r="B251" s="126" t="s">
        <v>457</v>
      </c>
      <c r="C251" s="125" t="s">
        <v>62</v>
      </c>
      <c r="D251" s="125" t="s">
        <v>335</v>
      </c>
      <c r="E251" s="126" t="s">
        <v>336</v>
      </c>
      <c r="F251" s="125" t="s">
        <v>421</v>
      </c>
      <c r="G251" s="125" t="s">
        <v>67</v>
      </c>
      <c r="H251" s="125" t="s">
        <v>338</v>
      </c>
      <c r="I251" s="125" t="s">
        <v>339</v>
      </c>
      <c r="J251" s="126" t="s">
        <v>345</v>
      </c>
      <c r="K251" s="127" t="n">
        <v>12085</v>
      </c>
      <c r="L251" s="127" t="n">
        <v>0</v>
      </c>
      <c r="M251" s="127" t="n">
        <v>0</v>
      </c>
    </row>
    <row collapsed="false" customFormat="false" customHeight="false" hidden="true" ht="25.5" outlineLevel="3" r="252">
      <c r="A252" s="125" t="s">
        <v>456</v>
      </c>
      <c r="B252" s="126" t="s">
        <v>457</v>
      </c>
      <c r="C252" s="125" t="s">
        <v>62</v>
      </c>
      <c r="D252" s="125" t="s">
        <v>335</v>
      </c>
      <c r="E252" s="126" t="s">
        <v>336</v>
      </c>
      <c r="F252" s="125" t="s">
        <v>421</v>
      </c>
      <c r="G252" s="125" t="s">
        <v>67</v>
      </c>
      <c r="H252" s="125" t="s">
        <v>338</v>
      </c>
      <c r="I252" s="125" t="s">
        <v>339</v>
      </c>
      <c r="J252" s="126" t="s">
        <v>346</v>
      </c>
      <c r="K252" s="127" t="n">
        <v>6000</v>
      </c>
      <c r="L252" s="127" t="n">
        <v>0</v>
      </c>
      <c r="M252" s="127" t="n">
        <v>0</v>
      </c>
    </row>
    <row collapsed="false" customFormat="false" customHeight="false" hidden="true" ht="25.5" outlineLevel="3" r="253">
      <c r="A253" s="125" t="s">
        <v>456</v>
      </c>
      <c r="B253" s="126" t="s">
        <v>457</v>
      </c>
      <c r="C253" s="125" t="s">
        <v>62</v>
      </c>
      <c r="D253" s="125" t="s">
        <v>335</v>
      </c>
      <c r="E253" s="126" t="s">
        <v>336</v>
      </c>
      <c r="F253" s="125" t="s">
        <v>421</v>
      </c>
      <c r="G253" s="125" t="s">
        <v>67</v>
      </c>
      <c r="H253" s="125" t="s">
        <v>338</v>
      </c>
      <c r="I253" s="125" t="s">
        <v>339</v>
      </c>
      <c r="J253" s="126" t="s">
        <v>347</v>
      </c>
      <c r="K253" s="127" t="n">
        <v>1878.7</v>
      </c>
      <c r="L253" s="127" t="n">
        <v>0</v>
      </c>
      <c r="M253" s="127" t="n">
        <v>0</v>
      </c>
    </row>
    <row collapsed="false" customFormat="false" customHeight="false" hidden="true" ht="25.5" outlineLevel="3" r="254">
      <c r="A254" s="125" t="s">
        <v>456</v>
      </c>
      <c r="B254" s="126" t="s">
        <v>457</v>
      </c>
      <c r="C254" s="125" t="s">
        <v>62</v>
      </c>
      <c r="D254" s="125" t="s">
        <v>335</v>
      </c>
      <c r="E254" s="126" t="s">
        <v>336</v>
      </c>
      <c r="F254" s="125" t="s">
        <v>421</v>
      </c>
      <c r="G254" s="125" t="s">
        <v>67</v>
      </c>
      <c r="H254" s="125" t="s">
        <v>338</v>
      </c>
      <c r="I254" s="125" t="s">
        <v>339</v>
      </c>
      <c r="J254" s="126" t="s">
        <v>348</v>
      </c>
      <c r="K254" s="127" t="n">
        <v>10000</v>
      </c>
      <c r="L254" s="127" t="n">
        <v>0</v>
      </c>
      <c r="M254" s="127" t="n">
        <v>0</v>
      </c>
    </row>
    <row collapsed="false" customFormat="false" customHeight="false" hidden="true" ht="25.5" outlineLevel="3" r="255">
      <c r="A255" s="125" t="s">
        <v>456</v>
      </c>
      <c r="B255" s="126" t="s">
        <v>457</v>
      </c>
      <c r="C255" s="125" t="s">
        <v>62</v>
      </c>
      <c r="D255" s="125" t="s">
        <v>335</v>
      </c>
      <c r="E255" s="126" t="s">
        <v>336</v>
      </c>
      <c r="F255" s="125" t="s">
        <v>421</v>
      </c>
      <c r="G255" s="125" t="s">
        <v>67</v>
      </c>
      <c r="H255" s="125" t="s">
        <v>338</v>
      </c>
      <c r="I255" s="125" t="s">
        <v>339</v>
      </c>
      <c r="J255" s="126" t="s">
        <v>349</v>
      </c>
      <c r="K255" s="127" t="n">
        <v>5324.8</v>
      </c>
      <c r="L255" s="127" t="n">
        <v>0</v>
      </c>
      <c r="M255" s="127" t="n">
        <v>0</v>
      </c>
    </row>
    <row collapsed="false" customFormat="false" customHeight="false" hidden="true" ht="25.5" outlineLevel="3" r="256">
      <c r="A256" s="125" t="s">
        <v>456</v>
      </c>
      <c r="B256" s="126" t="s">
        <v>457</v>
      </c>
      <c r="C256" s="125" t="s">
        <v>62</v>
      </c>
      <c r="D256" s="125" t="s">
        <v>335</v>
      </c>
      <c r="E256" s="126" t="s">
        <v>336</v>
      </c>
      <c r="F256" s="125" t="s">
        <v>421</v>
      </c>
      <c r="G256" s="125" t="s">
        <v>67</v>
      </c>
      <c r="H256" s="125" t="s">
        <v>338</v>
      </c>
      <c r="I256" s="125" t="s">
        <v>339</v>
      </c>
      <c r="J256" s="126" t="s">
        <v>350</v>
      </c>
      <c r="K256" s="127" t="n">
        <v>4291</v>
      </c>
      <c r="L256" s="127" t="n">
        <v>0</v>
      </c>
      <c r="M256" s="127" t="n">
        <v>0</v>
      </c>
    </row>
    <row collapsed="false" customFormat="false" customHeight="false" hidden="true" ht="25.5" outlineLevel="3" r="257">
      <c r="A257" s="125" t="s">
        <v>456</v>
      </c>
      <c r="B257" s="126" t="s">
        <v>457</v>
      </c>
      <c r="C257" s="125" t="s">
        <v>62</v>
      </c>
      <c r="D257" s="125" t="s">
        <v>335</v>
      </c>
      <c r="E257" s="126" t="s">
        <v>336</v>
      </c>
      <c r="F257" s="125" t="s">
        <v>421</v>
      </c>
      <c r="G257" s="125" t="s">
        <v>67</v>
      </c>
      <c r="H257" s="125" t="s">
        <v>338</v>
      </c>
      <c r="I257" s="125" t="s">
        <v>339</v>
      </c>
      <c r="J257" s="126" t="s">
        <v>461</v>
      </c>
      <c r="K257" s="127" t="n">
        <v>7836.8</v>
      </c>
      <c r="L257" s="127" t="n">
        <v>0</v>
      </c>
      <c r="M257" s="127" t="n">
        <v>0</v>
      </c>
    </row>
    <row collapsed="false" customFormat="false" customHeight="false" hidden="true" ht="25.5" outlineLevel="3" r="258">
      <c r="A258" s="125" t="s">
        <v>456</v>
      </c>
      <c r="B258" s="126" t="s">
        <v>457</v>
      </c>
      <c r="C258" s="125" t="s">
        <v>62</v>
      </c>
      <c r="D258" s="125" t="s">
        <v>335</v>
      </c>
      <c r="E258" s="126" t="s">
        <v>336</v>
      </c>
      <c r="F258" s="125" t="s">
        <v>421</v>
      </c>
      <c r="G258" s="125" t="s">
        <v>67</v>
      </c>
      <c r="H258" s="125" t="s">
        <v>338</v>
      </c>
      <c r="I258" s="125" t="s">
        <v>339</v>
      </c>
      <c r="J258" s="126" t="s">
        <v>354</v>
      </c>
      <c r="K258" s="127" t="n">
        <v>1400</v>
      </c>
      <c r="L258" s="127" t="n">
        <v>0</v>
      </c>
      <c r="M258" s="127" t="n">
        <v>0</v>
      </c>
    </row>
    <row collapsed="false" customFormat="false" customHeight="false" hidden="true" ht="25.5" outlineLevel="3" r="259">
      <c r="A259" s="125" t="s">
        <v>456</v>
      </c>
      <c r="B259" s="126" t="s">
        <v>457</v>
      </c>
      <c r="C259" s="125" t="s">
        <v>62</v>
      </c>
      <c r="D259" s="125" t="s">
        <v>335</v>
      </c>
      <c r="E259" s="126" t="s">
        <v>336</v>
      </c>
      <c r="F259" s="125" t="s">
        <v>421</v>
      </c>
      <c r="G259" s="125" t="s">
        <v>67</v>
      </c>
      <c r="H259" s="125" t="s">
        <v>338</v>
      </c>
      <c r="I259" s="125" t="s">
        <v>339</v>
      </c>
      <c r="J259" s="126" t="s">
        <v>356</v>
      </c>
      <c r="K259" s="127" t="n">
        <v>3253.4</v>
      </c>
      <c r="L259" s="127" t="n">
        <v>0</v>
      </c>
      <c r="M259" s="127" t="n">
        <v>0</v>
      </c>
    </row>
    <row collapsed="false" customFormat="false" customHeight="false" hidden="true" ht="25.5" outlineLevel="3" r="260">
      <c r="A260" s="125" t="s">
        <v>456</v>
      </c>
      <c r="B260" s="126" t="s">
        <v>457</v>
      </c>
      <c r="C260" s="125" t="s">
        <v>62</v>
      </c>
      <c r="D260" s="125" t="s">
        <v>335</v>
      </c>
      <c r="E260" s="126" t="s">
        <v>336</v>
      </c>
      <c r="F260" s="125" t="s">
        <v>421</v>
      </c>
      <c r="G260" s="125" t="s">
        <v>67</v>
      </c>
      <c r="H260" s="125" t="s">
        <v>338</v>
      </c>
      <c r="I260" s="125" t="s">
        <v>339</v>
      </c>
      <c r="J260" s="126" t="s">
        <v>462</v>
      </c>
      <c r="K260" s="127" t="n">
        <v>3136.7</v>
      </c>
      <c r="L260" s="127" t="n">
        <v>0</v>
      </c>
      <c r="M260" s="127" t="n">
        <v>0</v>
      </c>
    </row>
    <row collapsed="false" customFormat="false" customHeight="false" hidden="true" ht="25.5" outlineLevel="3" r="261">
      <c r="A261" s="125" t="s">
        <v>456</v>
      </c>
      <c r="B261" s="126" t="s">
        <v>457</v>
      </c>
      <c r="C261" s="125" t="s">
        <v>62</v>
      </c>
      <c r="D261" s="125" t="s">
        <v>335</v>
      </c>
      <c r="E261" s="126" t="s">
        <v>336</v>
      </c>
      <c r="F261" s="125" t="s">
        <v>421</v>
      </c>
      <c r="G261" s="125" t="s">
        <v>67</v>
      </c>
      <c r="H261" s="125" t="s">
        <v>338</v>
      </c>
      <c r="I261" s="125" t="s">
        <v>339</v>
      </c>
      <c r="J261" s="126" t="s">
        <v>463</v>
      </c>
      <c r="K261" s="127" t="n">
        <v>8079</v>
      </c>
      <c r="L261" s="127" t="n">
        <v>0</v>
      </c>
      <c r="M261" s="127" t="n">
        <v>0</v>
      </c>
    </row>
    <row collapsed="false" customFormat="false" customHeight="false" hidden="true" ht="25.5" outlineLevel="3" r="262">
      <c r="A262" s="125" t="s">
        <v>456</v>
      </c>
      <c r="B262" s="126" t="s">
        <v>457</v>
      </c>
      <c r="C262" s="125" t="s">
        <v>62</v>
      </c>
      <c r="D262" s="125" t="s">
        <v>335</v>
      </c>
      <c r="E262" s="126" t="s">
        <v>336</v>
      </c>
      <c r="F262" s="125" t="s">
        <v>421</v>
      </c>
      <c r="G262" s="125" t="s">
        <v>67</v>
      </c>
      <c r="H262" s="125" t="s">
        <v>338</v>
      </c>
      <c r="I262" s="125" t="s">
        <v>339</v>
      </c>
      <c r="J262" s="126" t="s">
        <v>464</v>
      </c>
      <c r="K262" s="127" t="n">
        <v>7910</v>
      </c>
      <c r="L262" s="127" t="n">
        <v>0</v>
      </c>
      <c r="M262" s="127" t="n">
        <v>0</v>
      </c>
    </row>
    <row collapsed="false" customFormat="false" customHeight="false" hidden="true" ht="25.5" outlineLevel="3" r="263">
      <c r="A263" s="125" t="s">
        <v>456</v>
      </c>
      <c r="B263" s="126" t="s">
        <v>457</v>
      </c>
      <c r="C263" s="125" t="s">
        <v>62</v>
      </c>
      <c r="D263" s="125" t="s">
        <v>335</v>
      </c>
      <c r="E263" s="126" t="s">
        <v>336</v>
      </c>
      <c r="F263" s="125" t="s">
        <v>421</v>
      </c>
      <c r="G263" s="125" t="s">
        <v>67</v>
      </c>
      <c r="H263" s="125" t="s">
        <v>338</v>
      </c>
      <c r="I263" s="125" t="s">
        <v>339</v>
      </c>
      <c r="J263" s="126" t="s">
        <v>357</v>
      </c>
      <c r="K263" s="127" t="n">
        <v>5029.1</v>
      </c>
      <c r="L263" s="127" t="n">
        <v>0</v>
      </c>
      <c r="M263" s="127" t="n">
        <v>0</v>
      </c>
    </row>
    <row collapsed="false" customFormat="false" customHeight="false" hidden="true" ht="25.5" outlineLevel="3" r="264">
      <c r="A264" s="125" t="s">
        <v>456</v>
      </c>
      <c r="B264" s="126" t="s">
        <v>457</v>
      </c>
      <c r="C264" s="125" t="s">
        <v>62</v>
      </c>
      <c r="D264" s="125" t="s">
        <v>335</v>
      </c>
      <c r="E264" s="126" t="s">
        <v>336</v>
      </c>
      <c r="F264" s="125" t="s">
        <v>421</v>
      </c>
      <c r="G264" s="125" t="s">
        <v>67</v>
      </c>
      <c r="H264" s="125" t="s">
        <v>338</v>
      </c>
      <c r="I264" s="125" t="s">
        <v>339</v>
      </c>
      <c r="J264" s="126" t="s">
        <v>377</v>
      </c>
      <c r="K264" s="127" t="n">
        <v>2000</v>
      </c>
      <c r="L264" s="127" t="n">
        <v>0</v>
      </c>
      <c r="M264" s="127" t="n">
        <v>0</v>
      </c>
    </row>
    <row collapsed="false" customFormat="false" customHeight="false" hidden="true" ht="25.5" outlineLevel="3" r="265">
      <c r="A265" s="125" t="s">
        <v>456</v>
      </c>
      <c r="B265" s="126" t="s">
        <v>457</v>
      </c>
      <c r="C265" s="125" t="s">
        <v>62</v>
      </c>
      <c r="D265" s="125" t="s">
        <v>335</v>
      </c>
      <c r="E265" s="126" t="s">
        <v>336</v>
      </c>
      <c r="F265" s="125" t="s">
        <v>421</v>
      </c>
      <c r="G265" s="125" t="s">
        <v>67</v>
      </c>
      <c r="H265" s="125" t="s">
        <v>338</v>
      </c>
      <c r="I265" s="125" t="s">
        <v>339</v>
      </c>
      <c r="J265" s="126" t="s">
        <v>358</v>
      </c>
      <c r="K265" s="127" t="n">
        <v>6835.1</v>
      </c>
      <c r="L265" s="127" t="n">
        <v>0</v>
      </c>
      <c r="M265" s="127" t="n">
        <v>0</v>
      </c>
    </row>
    <row collapsed="false" customFormat="false" customHeight="false" hidden="true" ht="25.5" outlineLevel="3" r="266">
      <c r="A266" s="125" t="s">
        <v>456</v>
      </c>
      <c r="B266" s="126" t="s">
        <v>457</v>
      </c>
      <c r="C266" s="125" t="s">
        <v>62</v>
      </c>
      <c r="D266" s="125" t="s">
        <v>335</v>
      </c>
      <c r="E266" s="126" t="s">
        <v>336</v>
      </c>
      <c r="F266" s="125" t="s">
        <v>421</v>
      </c>
      <c r="G266" s="125" t="s">
        <v>67</v>
      </c>
      <c r="H266" s="125" t="s">
        <v>338</v>
      </c>
      <c r="I266" s="125" t="s">
        <v>339</v>
      </c>
      <c r="J266" s="126" t="s">
        <v>378</v>
      </c>
      <c r="K266" s="127" t="n">
        <v>3000</v>
      </c>
      <c r="L266" s="127" t="n">
        <v>0</v>
      </c>
      <c r="M266" s="127" t="n">
        <v>0</v>
      </c>
    </row>
    <row collapsed="false" customFormat="false" customHeight="false" hidden="true" ht="25.5" outlineLevel="3" r="267">
      <c r="A267" s="125" t="s">
        <v>456</v>
      </c>
      <c r="B267" s="126" t="s">
        <v>457</v>
      </c>
      <c r="C267" s="125" t="s">
        <v>62</v>
      </c>
      <c r="D267" s="125" t="s">
        <v>335</v>
      </c>
      <c r="E267" s="126" t="s">
        <v>336</v>
      </c>
      <c r="F267" s="125" t="s">
        <v>421</v>
      </c>
      <c r="G267" s="125" t="s">
        <v>67</v>
      </c>
      <c r="H267" s="125" t="s">
        <v>338</v>
      </c>
      <c r="I267" s="125" t="s">
        <v>339</v>
      </c>
      <c r="J267" s="126" t="s">
        <v>359</v>
      </c>
      <c r="K267" s="127" t="n">
        <v>761.7</v>
      </c>
      <c r="L267" s="127" t="n">
        <v>0</v>
      </c>
      <c r="M267" s="127" t="n">
        <v>0</v>
      </c>
    </row>
    <row collapsed="false" customFormat="false" customHeight="false" hidden="true" ht="25.5" outlineLevel="3" r="268">
      <c r="A268" s="125" t="s">
        <v>456</v>
      </c>
      <c r="B268" s="126" t="s">
        <v>457</v>
      </c>
      <c r="C268" s="125" t="s">
        <v>62</v>
      </c>
      <c r="D268" s="125" t="s">
        <v>335</v>
      </c>
      <c r="E268" s="126" t="s">
        <v>336</v>
      </c>
      <c r="F268" s="125" t="s">
        <v>421</v>
      </c>
      <c r="G268" s="125" t="s">
        <v>67</v>
      </c>
      <c r="H268" s="125" t="s">
        <v>338</v>
      </c>
      <c r="I268" s="125" t="s">
        <v>339</v>
      </c>
      <c r="J268" s="126" t="s">
        <v>360</v>
      </c>
      <c r="K268" s="127" t="n">
        <v>2200</v>
      </c>
      <c r="L268" s="127" t="n">
        <v>0</v>
      </c>
      <c r="M268" s="127" t="n">
        <v>0</v>
      </c>
    </row>
    <row collapsed="false" customFormat="false" customHeight="false" hidden="true" ht="25.5" outlineLevel="3" r="269">
      <c r="A269" s="125" t="s">
        <v>456</v>
      </c>
      <c r="B269" s="126" t="s">
        <v>457</v>
      </c>
      <c r="C269" s="125" t="s">
        <v>62</v>
      </c>
      <c r="D269" s="125" t="s">
        <v>335</v>
      </c>
      <c r="E269" s="126" t="s">
        <v>336</v>
      </c>
      <c r="F269" s="125" t="s">
        <v>421</v>
      </c>
      <c r="G269" s="125" t="s">
        <v>67</v>
      </c>
      <c r="H269" s="125" t="s">
        <v>338</v>
      </c>
      <c r="I269" s="125" t="s">
        <v>339</v>
      </c>
      <c r="J269" s="126" t="s">
        <v>361</v>
      </c>
      <c r="K269" s="127" t="n">
        <v>4079.7</v>
      </c>
      <c r="L269" s="127" t="n">
        <v>0</v>
      </c>
      <c r="M269" s="127" t="n">
        <v>0</v>
      </c>
    </row>
    <row collapsed="false" customFormat="false" customHeight="false" hidden="true" ht="25.5" outlineLevel="3" r="270">
      <c r="A270" s="125" t="s">
        <v>456</v>
      </c>
      <c r="B270" s="126" t="s">
        <v>457</v>
      </c>
      <c r="C270" s="125" t="s">
        <v>62</v>
      </c>
      <c r="D270" s="125" t="s">
        <v>335</v>
      </c>
      <c r="E270" s="126" t="s">
        <v>336</v>
      </c>
      <c r="F270" s="125" t="s">
        <v>421</v>
      </c>
      <c r="G270" s="125" t="s">
        <v>67</v>
      </c>
      <c r="H270" s="125" t="s">
        <v>338</v>
      </c>
      <c r="I270" s="125" t="s">
        <v>339</v>
      </c>
      <c r="J270" s="126" t="s">
        <v>465</v>
      </c>
      <c r="K270" s="127" t="n">
        <v>4036.2</v>
      </c>
      <c r="L270" s="127" t="n">
        <v>0</v>
      </c>
      <c r="M270" s="127" t="n">
        <v>0</v>
      </c>
    </row>
    <row collapsed="false" customFormat="false" customHeight="false" hidden="true" ht="25.5" outlineLevel="3" r="271">
      <c r="A271" s="125" t="s">
        <v>456</v>
      </c>
      <c r="B271" s="126" t="s">
        <v>457</v>
      </c>
      <c r="C271" s="125" t="s">
        <v>62</v>
      </c>
      <c r="D271" s="125" t="s">
        <v>335</v>
      </c>
      <c r="E271" s="126" t="s">
        <v>336</v>
      </c>
      <c r="F271" s="125" t="s">
        <v>421</v>
      </c>
      <c r="G271" s="125" t="s">
        <v>67</v>
      </c>
      <c r="H271" s="125" t="s">
        <v>338</v>
      </c>
      <c r="I271" s="125" t="s">
        <v>339</v>
      </c>
      <c r="J271" s="126" t="s">
        <v>362</v>
      </c>
      <c r="K271" s="127" t="n">
        <v>687</v>
      </c>
      <c r="L271" s="127" t="n">
        <v>0</v>
      </c>
      <c r="M271" s="127" t="n">
        <v>0</v>
      </c>
    </row>
    <row collapsed="false" customFormat="false" customHeight="false" hidden="true" ht="25.5" outlineLevel="3" r="272">
      <c r="A272" s="125" t="s">
        <v>456</v>
      </c>
      <c r="B272" s="126" t="s">
        <v>457</v>
      </c>
      <c r="C272" s="125" t="s">
        <v>62</v>
      </c>
      <c r="D272" s="125" t="s">
        <v>335</v>
      </c>
      <c r="E272" s="126" t="s">
        <v>336</v>
      </c>
      <c r="F272" s="125" t="s">
        <v>421</v>
      </c>
      <c r="G272" s="125" t="s">
        <v>67</v>
      </c>
      <c r="H272" s="125" t="s">
        <v>338</v>
      </c>
      <c r="I272" s="125" t="s">
        <v>339</v>
      </c>
      <c r="J272" s="126" t="s">
        <v>363</v>
      </c>
      <c r="K272" s="127" t="n">
        <v>5553.1</v>
      </c>
      <c r="L272" s="127" t="n">
        <v>0</v>
      </c>
      <c r="M272" s="127" t="n">
        <v>0</v>
      </c>
    </row>
    <row collapsed="false" customFormat="false" customHeight="false" hidden="true" ht="25.5" outlineLevel="3" r="273">
      <c r="A273" s="125" t="s">
        <v>456</v>
      </c>
      <c r="B273" s="126" t="s">
        <v>457</v>
      </c>
      <c r="C273" s="125" t="s">
        <v>62</v>
      </c>
      <c r="D273" s="125" t="s">
        <v>335</v>
      </c>
      <c r="E273" s="126" t="s">
        <v>336</v>
      </c>
      <c r="F273" s="125" t="s">
        <v>421</v>
      </c>
      <c r="G273" s="125" t="s">
        <v>67</v>
      </c>
      <c r="H273" s="125" t="s">
        <v>338</v>
      </c>
      <c r="I273" s="125" t="s">
        <v>339</v>
      </c>
      <c r="J273" s="126" t="s">
        <v>364</v>
      </c>
      <c r="K273" s="127" t="n">
        <v>5500</v>
      </c>
      <c r="L273" s="127" t="n">
        <v>0</v>
      </c>
      <c r="M273" s="127" t="n">
        <v>0</v>
      </c>
    </row>
    <row collapsed="false" customFormat="false" customHeight="false" hidden="true" ht="25.5" outlineLevel="3" r="274">
      <c r="A274" s="125" t="s">
        <v>456</v>
      </c>
      <c r="B274" s="126" t="s">
        <v>457</v>
      </c>
      <c r="C274" s="125" t="s">
        <v>62</v>
      </c>
      <c r="D274" s="125" t="s">
        <v>335</v>
      </c>
      <c r="E274" s="126" t="s">
        <v>336</v>
      </c>
      <c r="F274" s="125" t="s">
        <v>421</v>
      </c>
      <c r="G274" s="125" t="s">
        <v>67</v>
      </c>
      <c r="H274" s="125" t="s">
        <v>338</v>
      </c>
      <c r="I274" s="125" t="s">
        <v>339</v>
      </c>
      <c r="J274" s="126" t="s">
        <v>365</v>
      </c>
      <c r="K274" s="127" t="n">
        <v>3248.4</v>
      </c>
      <c r="L274" s="127" t="n">
        <v>0</v>
      </c>
      <c r="M274" s="127" t="n">
        <v>0</v>
      </c>
    </row>
    <row collapsed="false" customFormat="false" customHeight="false" hidden="true" ht="25.5" outlineLevel="3" r="275">
      <c r="A275" s="125" t="s">
        <v>456</v>
      </c>
      <c r="B275" s="126" t="s">
        <v>457</v>
      </c>
      <c r="C275" s="125" t="s">
        <v>62</v>
      </c>
      <c r="D275" s="125" t="s">
        <v>335</v>
      </c>
      <c r="E275" s="126" t="s">
        <v>336</v>
      </c>
      <c r="F275" s="125" t="s">
        <v>421</v>
      </c>
      <c r="G275" s="125" t="s">
        <v>67</v>
      </c>
      <c r="H275" s="125" t="s">
        <v>338</v>
      </c>
      <c r="I275" s="125" t="s">
        <v>339</v>
      </c>
      <c r="J275" s="126" t="s">
        <v>366</v>
      </c>
      <c r="K275" s="127" t="n">
        <v>4815.3</v>
      </c>
      <c r="L275" s="127" t="n">
        <v>0</v>
      </c>
      <c r="M275" s="127" t="n">
        <v>0</v>
      </c>
    </row>
    <row collapsed="false" customFormat="false" customHeight="false" hidden="true" ht="25.5" outlineLevel="3" r="276">
      <c r="A276" s="125" t="s">
        <v>456</v>
      </c>
      <c r="B276" s="126" t="s">
        <v>457</v>
      </c>
      <c r="C276" s="125" t="s">
        <v>62</v>
      </c>
      <c r="D276" s="125" t="s">
        <v>335</v>
      </c>
      <c r="E276" s="126" t="s">
        <v>336</v>
      </c>
      <c r="F276" s="125" t="s">
        <v>421</v>
      </c>
      <c r="G276" s="125" t="s">
        <v>67</v>
      </c>
      <c r="H276" s="125" t="s">
        <v>338</v>
      </c>
      <c r="I276" s="125" t="s">
        <v>339</v>
      </c>
      <c r="J276" s="126" t="s">
        <v>466</v>
      </c>
      <c r="K276" s="127" t="n">
        <v>2000</v>
      </c>
      <c r="L276" s="127" t="n">
        <v>0</v>
      </c>
      <c r="M276" s="127" t="n">
        <v>0</v>
      </c>
    </row>
    <row collapsed="false" customFormat="false" customHeight="false" hidden="true" ht="25.5" outlineLevel="3" r="277">
      <c r="A277" s="125" t="s">
        <v>456</v>
      </c>
      <c r="B277" s="126" t="s">
        <v>457</v>
      </c>
      <c r="C277" s="125" t="s">
        <v>62</v>
      </c>
      <c r="D277" s="125" t="s">
        <v>335</v>
      </c>
      <c r="E277" s="126" t="s">
        <v>336</v>
      </c>
      <c r="F277" s="125" t="s">
        <v>421</v>
      </c>
      <c r="G277" s="125" t="s">
        <v>67</v>
      </c>
      <c r="H277" s="125" t="s">
        <v>338</v>
      </c>
      <c r="I277" s="125" t="s">
        <v>339</v>
      </c>
      <c r="J277" s="126" t="s">
        <v>368</v>
      </c>
      <c r="K277" s="127" t="n">
        <v>14400</v>
      </c>
      <c r="L277" s="127" t="n">
        <v>0</v>
      </c>
      <c r="M277" s="127" t="n">
        <v>0</v>
      </c>
    </row>
    <row collapsed="false" customFormat="false" customHeight="false" hidden="true" ht="25.5" outlineLevel="3" r="278">
      <c r="A278" s="125" t="s">
        <v>456</v>
      </c>
      <c r="B278" s="126" t="s">
        <v>457</v>
      </c>
      <c r="C278" s="125" t="s">
        <v>62</v>
      </c>
      <c r="D278" s="125" t="s">
        <v>335</v>
      </c>
      <c r="E278" s="126" t="s">
        <v>336</v>
      </c>
      <c r="F278" s="125" t="s">
        <v>421</v>
      </c>
      <c r="G278" s="125" t="s">
        <v>67</v>
      </c>
      <c r="H278" s="125" t="s">
        <v>338</v>
      </c>
      <c r="I278" s="125" t="s">
        <v>339</v>
      </c>
      <c r="J278" s="126" t="s">
        <v>369</v>
      </c>
      <c r="K278" s="127" t="n">
        <v>3470.2</v>
      </c>
      <c r="L278" s="127" t="n">
        <v>0</v>
      </c>
      <c r="M278" s="127" t="n">
        <v>0</v>
      </c>
    </row>
    <row collapsed="false" customFormat="false" customHeight="false" hidden="true" ht="25.5" outlineLevel="3" r="279">
      <c r="A279" s="125" t="s">
        <v>456</v>
      </c>
      <c r="B279" s="126" t="s">
        <v>457</v>
      </c>
      <c r="C279" s="125" t="s">
        <v>62</v>
      </c>
      <c r="D279" s="125" t="s">
        <v>335</v>
      </c>
      <c r="E279" s="126" t="s">
        <v>336</v>
      </c>
      <c r="F279" s="125" t="s">
        <v>421</v>
      </c>
      <c r="G279" s="125" t="s">
        <v>67</v>
      </c>
      <c r="H279" s="125" t="s">
        <v>338</v>
      </c>
      <c r="I279" s="125" t="s">
        <v>339</v>
      </c>
      <c r="J279" s="126" t="s">
        <v>467</v>
      </c>
      <c r="K279" s="127" t="n">
        <v>20971.6</v>
      </c>
      <c r="L279" s="127" t="n">
        <v>0</v>
      </c>
      <c r="M279" s="127" t="n">
        <v>0</v>
      </c>
    </row>
    <row collapsed="false" customFormat="false" customHeight="false" hidden="true" ht="25.5" outlineLevel="3" r="280">
      <c r="A280" s="125" t="s">
        <v>456</v>
      </c>
      <c r="B280" s="126" t="s">
        <v>457</v>
      </c>
      <c r="C280" s="125" t="s">
        <v>62</v>
      </c>
      <c r="D280" s="125" t="s">
        <v>335</v>
      </c>
      <c r="E280" s="126" t="s">
        <v>336</v>
      </c>
      <c r="F280" s="125" t="s">
        <v>421</v>
      </c>
      <c r="G280" s="125" t="s">
        <v>67</v>
      </c>
      <c r="H280" s="125" t="s">
        <v>338</v>
      </c>
      <c r="I280" s="125" t="s">
        <v>339</v>
      </c>
      <c r="J280" s="126" t="s">
        <v>371</v>
      </c>
      <c r="K280" s="127" t="n">
        <v>433.4</v>
      </c>
      <c r="L280" s="127" t="n">
        <v>384789.9</v>
      </c>
      <c r="M280" s="127" t="n">
        <v>412523</v>
      </c>
    </row>
    <row collapsed="false" customFormat="false" customHeight="false" hidden="true" ht="25.5" outlineLevel="3" r="281">
      <c r="A281" s="125" t="s">
        <v>456</v>
      </c>
      <c r="B281" s="126" t="s">
        <v>457</v>
      </c>
      <c r="C281" s="125" t="s">
        <v>62</v>
      </c>
      <c r="D281" s="125" t="s">
        <v>335</v>
      </c>
      <c r="E281" s="126" t="s">
        <v>336</v>
      </c>
      <c r="F281" s="125" t="s">
        <v>468</v>
      </c>
      <c r="G281" s="125" t="s">
        <v>67</v>
      </c>
      <c r="H281" s="125" t="s">
        <v>338</v>
      </c>
      <c r="I281" s="125" t="s">
        <v>339</v>
      </c>
      <c r="J281" s="126" t="s">
        <v>373</v>
      </c>
      <c r="K281" s="127" t="n">
        <v>1900</v>
      </c>
      <c r="L281" s="127" t="n">
        <v>0</v>
      </c>
      <c r="M281" s="127" t="n">
        <v>0</v>
      </c>
    </row>
    <row collapsed="false" customFormat="false" customHeight="false" hidden="true" ht="25.5" outlineLevel="3" r="282">
      <c r="A282" s="125" t="s">
        <v>456</v>
      </c>
      <c r="B282" s="126" t="s">
        <v>457</v>
      </c>
      <c r="C282" s="125" t="s">
        <v>62</v>
      </c>
      <c r="D282" s="125" t="s">
        <v>180</v>
      </c>
      <c r="E282" s="126" t="s">
        <v>336</v>
      </c>
      <c r="F282" s="125" t="s">
        <v>421</v>
      </c>
      <c r="G282" s="125" t="s">
        <v>67</v>
      </c>
      <c r="H282" s="125" t="s">
        <v>338</v>
      </c>
      <c r="I282" s="125" t="s">
        <v>339</v>
      </c>
      <c r="J282" s="126" t="s">
        <v>374</v>
      </c>
      <c r="K282" s="127" t="n">
        <v>7326.6</v>
      </c>
      <c r="L282" s="127" t="n">
        <v>0</v>
      </c>
      <c r="M282" s="127" t="n">
        <v>0</v>
      </c>
    </row>
    <row collapsed="false" customFormat="false" customHeight="false" hidden="true" ht="25.5" outlineLevel="3" r="283">
      <c r="A283" s="125" t="s">
        <v>456</v>
      </c>
      <c r="B283" s="126" t="s">
        <v>457</v>
      </c>
      <c r="C283" s="125" t="s">
        <v>62</v>
      </c>
      <c r="D283" s="125" t="s">
        <v>180</v>
      </c>
      <c r="E283" s="126" t="s">
        <v>336</v>
      </c>
      <c r="F283" s="125" t="s">
        <v>421</v>
      </c>
      <c r="G283" s="125" t="s">
        <v>67</v>
      </c>
      <c r="H283" s="125" t="s">
        <v>338</v>
      </c>
      <c r="I283" s="125" t="s">
        <v>339</v>
      </c>
      <c r="J283" s="126" t="s">
        <v>469</v>
      </c>
      <c r="K283" s="127" t="n">
        <v>2000</v>
      </c>
      <c r="L283" s="127" t="n">
        <v>0</v>
      </c>
      <c r="M283" s="127" t="n">
        <v>0</v>
      </c>
    </row>
    <row collapsed="false" customFormat="false" customHeight="false" hidden="true" ht="25.5" outlineLevel="3" r="284">
      <c r="A284" s="125" t="s">
        <v>456</v>
      </c>
      <c r="B284" s="126" t="s">
        <v>457</v>
      </c>
      <c r="C284" s="125" t="s">
        <v>55</v>
      </c>
      <c r="D284" s="125" t="s">
        <v>379</v>
      </c>
      <c r="E284" s="126" t="s">
        <v>336</v>
      </c>
      <c r="F284" s="125" t="s">
        <v>421</v>
      </c>
      <c r="G284" s="125" t="s">
        <v>67</v>
      </c>
      <c r="H284" s="125" t="s">
        <v>338</v>
      </c>
      <c r="I284" s="125" t="s">
        <v>339</v>
      </c>
      <c r="J284" s="126" t="s">
        <v>381</v>
      </c>
      <c r="K284" s="127" t="n">
        <v>500</v>
      </c>
      <c r="L284" s="127" t="n">
        <v>0</v>
      </c>
      <c r="M284" s="127" t="n">
        <v>0</v>
      </c>
    </row>
    <row collapsed="false" customFormat="false" customHeight="false" hidden="true" ht="25.5" outlineLevel="3" r="285">
      <c r="A285" s="125" t="s">
        <v>456</v>
      </c>
      <c r="B285" s="126" t="s">
        <v>457</v>
      </c>
      <c r="C285" s="125" t="s">
        <v>55</v>
      </c>
      <c r="D285" s="125" t="s">
        <v>379</v>
      </c>
      <c r="E285" s="126" t="s">
        <v>336</v>
      </c>
      <c r="F285" s="125" t="s">
        <v>421</v>
      </c>
      <c r="G285" s="125" t="s">
        <v>67</v>
      </c>
      <c r="H285" s="125" t="s">
        <v>338</v>
      </c>
      <c r="I285" s="125" t="s">
        <v>339</v>
      </c>
      <c r="J285" s="126" t="s">
        <v>386</v>
      </c>
      <c r="K285" s="127" t="n">
        <v>2850</v>
      </c>
      <c r="L285" s="127" t="n">
        <v>0</v>
      </c>
      <c r="M285" s="127" t="n">
        <v>0</v>
      </c>
    </row>
    <row collapsed="false" customFormat="false" customHeight="false" hidden="true" ht="25.5" outlineLevel="3" r="286">
      <c r="A286" s="125" t="s">
        <v>456</v>
      </c>
      <c r="B286" s="126" t="s">
        <v>457</v>
      </c>
      <c r="C286" s="125" t="s">
        <v>55</v>
      </c>
      <c r="D286" s="125" t="s">
        <v>379</v>
      </c>
      <c r="E286" s="126" t="s">
        <v>336</v>
      </c>
      <c r="F286" s="125" t="s">
        <v>421</v>
      </c>
      <c r="G286" s="125" t="s">
        <v>67</v>
      </c>
      <c r="H286" s="125" t="s">
        <v>338</v>
      </c>
      <c r="I286" s="125" t="s">
        <v>339</v>
      </c>
      <c r="J286" s="126" t="s">
        <v>388</v>
      </c>
      <c r="K286" s="127" t="n">
        <v>729.6</v>
      </c>
      <c r="L286" s="127" t="n">
        <v>0</v>
      </c>
      <c r="M286" s="127" t="n">
        <v>0</v>
      </c>
    </row>
    <row collapsed="false" customFormat="false" customHeight="false" hidden="true" ht="25.5" outlineLevel="3" r="287">
      <c r="A287" s="125" t="s">
        <v>456</v>
      </c>
      <c r="B287" s="126" t="s">
        <v>457</v>
      </c>
      <c r="C287" s="125" t="s">
        <v>55</v>
      </c>
      <c r="D287" s="125" t="s">
        <v>379</v>
      </c>
      <c r="E287" s="126" t="s">
        <v>336</v>
      </c>
      <c r="F287" s="125" t="s">
        <v>421</v>
      </c>
      <c r="G287" s="125" t="s">
        <v>67</v>
      </c>
      <c r="H287" s="125" t="s">
        <v>338</v>
      </c>
      <c r="I287" s="125" t="s">
        <v>339</v>
      </c>
      <c r="J287" s="126" t="s">
        <v>389</v>
      </c>
      <c r="K287" s="127" t="n">
        <v>4000</v>
      </c>
      <c r="L287" s="127" t="n">
        <v>0</v>
      </c>
      <c r="M287" s="127" t="n">
        <v>0</v>
      </c>
    </row>
    <row collapsed="false" customFormat="false" customHeight="false" hidden="true" ht="25.5" outlineLevel="3" r="288">
      <c r="A288" s="125" t="s">
        <v>456</v>
      </c>
      <c r="B288" s="126" t="s">
        <v>457</v>
      </c>
      <c r="C288" s="125" t="s">
        <v>55</v>
      </c>
      <c r="D288" s="125" t="s">
        <v>379</v>
      </c>
      <c r="E288" s="126" t="s">
        <v>336</v>
      </c>
      <c r="F288" s="125" t="s">
        <v>421</v>
      </c>
      <c r="G288" s="125" t="s">
        <v>67</v>
      </c>
      <c r="H288" s="125" t="s">
        <v>338</v>
      </c>
      <c r="I288" s="125" t="s">
        <v>339</v>
      </c>
      <c r="J288" s="126" t="s">
        <v>391</v>
      </c>
      <c r="K288" s="127" t="n">
        <v>6151.6</v>
      </c>
      <c r="L288" s="127" t="n">
        <v>0</v>
      </c>
      <c r="M288" s="127" t="n">
        <v>0</v>
      </c>
    </row>
    <row collapsed="false" customFormat="false" customHeight="false" hidden="true" ht="25.5" outlineLevel="3" r="289">
      <c r="A289" s="125" t="s">
        <v>456</v>
      </c>
      <c r="B289" s="126" t="s">
        <v>457</v>
      </c>
      <c r="C289" s="125" t="s">
        <v>55</v>
      </c>
      <c r="D289" s="125" t="s">
        <v>379</v>
      </c>
      <c r="E289" s="126" t="s">
        <v>336</v>
      </c>
      <c r="F289" s="125" t="s">
        <v>421</v>
      </c>
      <c r="G289" s="125" t="s">
        <v>67</v>
      </c>
      <c r="H289" s="125" t="s">
        <v>338</v>
      </c>
      <c r="I289" s="125" t="s">
        <v>339</v>
      </c>
      <c r="J289" s="126" t="s">
        <v>392</v>
      </c>
      <c r="K289" s="127" t="n">
        <v>750</v>
      </c>
      <c r="L289" s="127" t="n">
        <v>0</v>
      </c>
      <c r="M289" s="127" t="n">
        <v>0</v>
      </c>
    </row>
    <row collapsed="false" customFormat="false" customHeight="false" hidden="true" ht="25.5" outlineLevel="3" r="290">
      <c r="A290" s="125" t="s">
        <v>456</v>
      </c>
      <c r="B290" s="126" t="s">
        <v>457</v>
      </c>
      <c r="C290" s="125" t="s">
        <v>55</v>
      </c>
      <c r="D290" s="125" t="s">
        <v>379</v>
      </c>
      <c r="E290" s="126" t="s">
        <v>336</v>
      </c>
      <c r="F290" s="125" t="s">
        <v>421</v>
      </c>
      <c r="G290" s="125" t="s">
        <v>67</v>
      </c>
      <c r="H290" s="125" t="s">
        <v>338</v>
      </c>
      <c r="I290" s="125" t="s">
        <v>339</v>
      </c>
      <c r="J290" s="126" t="s">
        <v>393</v>
      </c>
      <c r="K290" s="127" t="n">
        <v>6245.7</v>
      </c>
      <c r="L290" s="127" t="n">
        <v>0</v>
      </c>
      <c r="M290" s="127" t="n">
        <v>0</v>
      </c>
    </row>
    <row collapsed="false" customFormat="false" customHeight="false" hidden="true" ht="25.5" outlineLevel="3" r="291">
      <c r="A291" s="125" t="s">
        <v>456</v>
      </c>
      <c r="B291" s="126" t="s">
        <v>457</v>
      </c>
      <c r="C291" s="125" t="s">
        <v>55</v>
      </c>
      <c r="D291" s="125" t="s">
        <v>379</v>
      </c>
      <c r="E291" s="126" t="s">
        <v>336</v>
      </c>
      <c r="F291" s="125" t="s">
        <v>421</v>
      </c>
      <c r="G291" s="125" t="s">
        <v>67</v>
      </c>
      <c r="H291" s="125" t="s">
        <v>338</v>
      </c>
      <c r="I291" s="125" t="s">
        <v>339</v>
      </c>
      <c r="J291" s="126" t="s">
        <v>394</v>
      </c>
      <c r="K291" s="127" t="n">
        <v>1020</v>
      </c>
      <c r="L291" s="127" t="n">
        <v>0</v>
      </c>
      <c r="M291" s="127" t="n">
        <v>0</v>
      </c>
    </row>
    <row collapsed="false" customFormat="false" customHeight="false" hidden="true" ht="25.5" outlineLevel="3" r="292">
      <c r="A292" s="125" t="s">
        <v>456</v>
      </c>
      <c r="B292" s="126" t="s">
        <v>457</v>
      </c>
      <c r="C292" s="125" t="s">
        <v>55</v>
      </c>
      <c r="D292" s="125" t="s">
        <v>379</v>
      </c>
      <c r="E292" s="126" t="s">
        <v>336</v>
      </c>
      <c r="F292" s="125" t="s">
        <v>468</v>
      </c>
      <c r="G292" s="125" t="s">
        <v>67</v>
      </c>
      <c r="H292" s="125" t="s">
        <v>338</v>
      </c>
      <c r="I292" s="125" t="s">
        <v>339</v>
      </c>
      <c r="J292" s="126" t="s">
        <v>399</v>
      </c>
      <c r="K292" s="127" t="n">
        <v>3500</v>
      </c>
      <c r="L292" s="127" t="n">
        <v>0</v>
      </c>
      <c r="M292" s="127" t="n">
        <v>0</v>
      </c>
    </row>
    <row collapsed="false" customFormat="false" customHeight="false" hidden="true" ht="25.5" outlineLevel="3" r="293">
      <c r="A293" s="125" t="s">
        <v>456</v>
      </c>
      <c r="B293" s="126" t="s">
        <v>457</v>
      </c>
      <c r="C293" s="125" t="s">
        <v>420</v>
      </c>
      <c r="D293" s="125" t="s">
        <v>423</v>
      </c>
      <c r="E293" s="126" t="s">
        <v>336</v>
      </c>
      <c r="F293" s="125" t="s">
        <v>421</v>
      </c>
      <c r="G293" s="125" t="s">
        <v>67</v>
      </c>
      <c r="H293" s="125" t="s">
        <v>338</v>
      </c>
      <c r="I293" s="125" t="s">
        <v>339</v>
      </c>
      <c r="J293" s="126" t="s">
        <v>424</v>
      </c>
      <c r="K293" s="127" t="n">
        <v>3000</v>
      </c>
      <c r="L293" s="127" t="n">
        <v>0</v>
      </c>
      <c r="M293" s="127" t="n">
        <v>0</v>
      </c>
    </row>
    <row collapsed="false" customFormat="false" customHeight="false" hidden="true" ht="25.5" outlineLevel="3" r="294">
      <c r="A294" s="125" t="s">
        <v>456</v>
      </c>
      <c r="B294" s="126" t="s">
        <v>457</v>
      </c>
      <c r="C294" s="125" t="s">
        <v>146</v>
      </c>
      <c r="D294" s="125" t="s">
        <v>470</v>
      </c>
      <c r="E294" s="126" t="s">
        <v>336</v>
      </c>
      <c r="F294" s="125" t="s">
        <v>421</v>
      </c>
      <c r="G294" s="125" t="s">
        <v>67</v>
      </c>
      <c r="H294" s="125" t="s">
        <v>338</v>
      </c>
      <c r="I294" s="125" t="s">
        <v>339</v>
      </c>
      <c r="J294" s="126" t="s">
        <v>471</v>
      </c>
      <c r="K294" s="127" t="n">
        <v>3214.7</v>
      </c>
      <c r="L294" s="127" t="n">
        <v>0</v>
      </c>
      <c r="M294" s="127" t="n">
        <v>0</v>
      </c>
    </row>
    <row collapsed="false" customFormat="false" customHeight="false" hidden="true" ht="25.5" outlineLevel="3" r="295">
      <c r="A295" s="125" t="s">
        <v>456</v>
      </c>
      <c r="B295" s="126" t="s">
        <v>457</v>
      </c>
      <c r="C295" s="125" t="s">
        <v>146</v>
      </c>
      <c r="D295" s="125" t="s">
        <v>470</v>
      </c>
      <c r="E295" s="126" t="s">
        <v>336</v>
      </c>
      <c r="F295" s="125" t="s">
        <v>421</v>
      </c>
      <c r="G295" s="125" t="s">
        <v>67</v>
      </c>
      <c r="H295" s="125" t="s">
        <v>338</v>
      </c>
      <c r="I295" s="125" t="s">
        <v>339</v>
      </c>
      <c r="J295" s="126" t="s">
        <v>472</v>
      </c>
      <c r="K295" s="127" t="n">
        <v>100</v>
      </c>
      <c r="L295" s="127" t="n">
        <v>0</v>
      </c>
      <c r="M295" s="127" t="n">
        <v>0</v>
      </c>
    </row>
    <row collapsed="false" customFormat="false" customHeight="false" hidden="true" ht="25.5" outlineLevel="3" r="296">
      <c r="A296" s="125" t="s">
        <v>456</v>
      </c>
      <c r="B296" s="126" t="s">
        <v>457</v>
      </c>
      <c r="C296" s="125" t="s">
        <v>146</v>
      </c>
      <c r="D296" s="125" t="s">
        <v>473</v>
      </c>
      <c r="E296" s="126" t="s">
        <v>336</v>
      </c>
      <c r="F296" s="125" t="s">
        <v>468</v>
      </c>
      <c r="G296" s="125" t="s">
        <v>67</v>
      </c>
      <c r="H296" s="125" t="s">
        <v>338</v>
      </c>
      <c r="I296" s="125" t="s">
        <v>339</v>
      </c>
      <c r="J296" s="126" t="s">
        <v>474</v>
      </c>
      <c r="K296" s="127" t="n">
        <v>19243.1</v>
      </c>
      <c r="L296" s="127" t="n">
        <v>0</v>
      </c>
      <c r="M296" s="127" t="n">
        <v>0</v>
      </c>
    </row>
    <row collapsed="false" customFormat="false" customHeight="false" hidden="true" ht="25.5" outlineLevel="3" r="297">
      <c r="A297" s="125" t="s">
        <v>456</v>
      </c>
      <c r="B297" s="126" t="s">
        <v>457</v>
      </c>
      <c r="C297" s="125" t="s">
        <v>146</v>
      </c>
      <c r="D297" s="125" t="s">
        <v>475</v>
      </c>
      <c r="E297" s="126" t="s">
        <v>336</v>
      </c>
      <c r="F297" s="125" t="s">
        <v>468</v>
      </c>
      <c r="G297" s="125" t="s">
        <v>67</v>
      </c>
      <c r="H297" s="125" t="s">
        <v>338</v>
      </c>
      <c r="I297" s="125" t="s">
        <v>339</v>
      </c>
      <c r="J297" s="126" t="s">
        <v>476</v>
      </c>
      <c r="K297" s="127" t="n">
        <v>12000</v>
      </c>
      <c r="L297" s="127" t="n">
        <v>0</v>
      </c>
      <c r="M297" s="127" t="n">
        <v>0</v>
      </c>
    </row>
    <row collapsed="false" customFormat="false" customHeight="false" hidden="true" ht="25.5" outlineLevel="3" r="298">
      <c r="A298" s="125" t="s">
        <v>456</v>
      </c>
      <c r="B298" s="126" t="s">
        <v>457</v>
      </c>
      <c r="C298" s="125" t="s">
        <v>437</v>
      </c>
      <c r="D298" s="125" t="s">
        <v>438</v>
      </c>
      <c r="E298" s="126" t="s">
        <v>336</v>
      </c>
      <c r="F298" s="125" t="s">
        <v>421</v>
      </c>
      <c r="G298" s="125" t="s">
        <v>67</v>
      </c>
      <c r="H298" s="125" t="s">
        <v>338</v>
      </c>
      <c r="I298" s="125" t="s">
        <v>339</v>
      </c>
      <c r="J298" s="126" t="s">
        <v>439</v>
      </c>
      <c r="K298" s="127" t="n">
        <v>6103.8</v>
      </c>
      <c r="L298" s="127" t="n">
        <v>0</v>
      </c>
      <c r="M298" s="127" t="n">
        <v>0</v>
      </c>
    </row>
    <row collapsed="false" customFormat="false" customHeight="false" hidden="true" ht="25.5" outlineLevel="3" r="299">
      <c r="A299" s="125" t="s">
        <v>456</v>
      </c>
      <c r="B299" s="126" t="s">
        <v>457</v>
      </c>
      <c r="C299" s="125" t="s">
        <v>48</v>
      </c>
      <c r="D299" s="125" t="s">
        <v>440</v>
      </c>
      <c r="E299" s="126" t="s">
        <v>336</v>
      </c>
      <c r="F299" s="125" t="s">
        <v>421</v>
      </c>
      <c r="G299" s="125" t="s">
        <v>67</v>
      </c>
      <c r="H299" s="125" t="s">
        <v>338</v>
      </c>
      <c r="I299" s="125" t="s">
        <v>339</v>
      </c>
      <c r="J299" s="126" t="s">
        <v>445</v>
      </c>
      <c r="K299" s="127" t="n">
        <v>6107.4</v>
      </c>
      <c r="L299" s="127" t="n">
        <v>0</v>
      </c>
      <c r="M299" s="127" t="n">
        <v>0</v>
      </c>
    </row>
    <row collapsed="false" customFormat="false" customHeight="false" hidden="true" ht="25.5" outlineLevel="3" r="300">
      <c r="A300" s="125" t="s">
        <v>456</v>
      </c>
      <c r="B300" s="126" t="s">
        <v>457</v>
      </c>
      <c r="C300" s="125" t="s">
        <v>48</v>
      </c>
      <c r="D300" s="125" t="s">
        <v>440</v>
      </c>
      <c r="E300" s="126" t="s">
        <v>336</v>
      </c>
      <c r="F300" s="125" t="s">
        <v>421</v>
      </c>
      <c r="G300" s="125" t="s">
        <v>67</v>
      </c>
      <c r="H300" s="125" t="s">
        <v>338</v>
      </c>
      <c r="I300" s="125" t="s">
        <v>339</v>
      </c>
      <c r="J300" s="126" t="s">
        <v>446</v>
      </c>
      <c r="K300" s="127" t="n">
        <v>4165</v>
      </c>
      <c r="L300" s="127" t="n">
        <v>0</v>
      </c>
      <c r="M300" s="127" t="n">
        <v>0</v>
      </c>
    </row>
    <row collapsed="false" customFormat="false" customHeight="false" hidden="true" ht="25.5" outlineLevel="3" r="301">
      <c r="A301" s="125" t="s">
        <v>456</v>
      </c>
      <c r="B301" s="126" t="s">
        <v>457</v>
      </c>
      <c r="C301" s="125" t="s">
        <v>48</v>
      </c>
      <c r="D301" s="125" t="s">
        <v>440</v>
      </c>
      <c r="E301" s="126" t="s">
        <v>336</v>
      </c>
      <c r="F301" s="125" t="s">
        <v>421</v>
      </c>
      <c r="G301" s="125" t="s">
        <v>67</v>
      </c>
      <c r="H301" s="125" t="s">
        <v>338</v>
      </c>
      <c r="I301" s="125" t="s">
        <v>339</v>
      </c>
      <c r="J301" s="126" t="s">
        <v>447</v>
      </c>
      <c r="K301" s="127" t="n">
        <v>3359.6</v>
      </c>
      <c r="L301" s="127" t="n">
        <v>0</v>
      </c>
      <c r="M301" s="127" t="n">
        <v>0</v>
      </c>
    </row>
    <row collapsed="false" customFormat="false" customHeight="false" hidden="true" ht="25.5" outlineLevel="3" r="302">
      <c r="A302" s="125" t="s">
        <v>456</v>
      </c>
      <c r="B302" s="126" t="s">
        <v>457</v>
      </c>
      <c r="C302" s="125" t="s">
        <v>48</v>
      </c>
      <c r="D302" s="125" t="s">
        <v>440</v>
      </c>
      <c r="E302" s="126" t="s">
        <v>336</v>
      </c>
      <c r="F302" s="125" t="s">
        <v>421</v>
      </c>
      <c r="G302" s="125" t="s">
        <v>67</v>
      </c>
      <c r="H302" s="125" t="s">
        <v>338</v>
      </c>
      <c r="I302" s="125" t="s">
        <v>339</v>
      </c>
      <c r="J302" s="126" t="s">
        <v>449</v>
      </c>
      <c r="K302" s="127" t="n">
        <v>8159.3</v>
      </c>
      <c r="L302" s="127" t="n">
        <v>0</v>
      </c>
      <c r="M302" s="127" t="n">
        <v>0</v>
      </c>
    </row>
    <row collapsed="false" customFormat="false" customHeight="false" hidden="true" ht="25.5" outlineLevel="3" r="303">
      <c r="A303" s="125" t="s">
        <v>456</v>
      </c>
      <c r="B303" s="126" t="s">
        <v>457</v>
      </c>
      <c r="C303" s="125" t="s">
        <v>48</v>
      </c>
      <c r="D303" s="125" t="s">
        <v>196</v>
      </c>
      <c r="E303" s="126" t="s">
        <v>336</v>
      </c>
      <c r="F303" s="125" t="s">
        <v>421</v>
      </c>
      <c r="G303" s="125" t="s">
        <v>67</v>
      </c>
      <c r="H303" s="125" t="s">
        <v>338</v>
      </c>
      <c r="I303" s="125" t="s">
        <v>339</v>
      </c>
      <c r="J303" s="126" t="s">
        <v>477</v>
      </c>
      <c r="K303" s="127" t="n">
        <v>889.3</v>
      </c>
      <c r="L303" s="127" t="n">
        <v>0</v>
      </c>
      <c r="M303" s="127" t="n">
        <v>0</v>
      </c>
    </row>
    <row collapsed="false" customFormat="false" customHeight="false" hidden="true" ht="63.75" outlineLevel="3" r="304">
      <c r="A304" s="125" t="s">
        <v>478</v>
      </c>
      <c r="B304" s="126" t="s">
        <v>479</v>
      </c>
      <c r="C304" s="125" t="s">
        <v>62</v>
      </c>
      <c r="D304" s="125" t="s">
        <v>335</v>
      </c>
      <c r="E304" s="126" t="s">
        <v>336</v>
      </c>
      <c r="F304" s="125" t="s">
        <v>421</v>
      </c>
      <c r="G304" s="125" t="s">
        <v>67</v>
      </c>
      <c r="H304" s="125" t="s">
        <v>338</v>
      </c>
      <c r="I304" s="125" t="s">
        <v>339</v>
      </c>
      <c r="J304" s="126" t="s">
        <v>367</v>
      </c>
      <c r="K304" s="127" t="n">
        <v>390.5</v>
      </c>
      <c r="L304" s="127" t="n">
        <v>0</v>
      </c>
      <c r="M304" s="127" t="n">
        <v>0</v>
      </c>
    </row>
    <row collapsed="false" customFormat="false" customHeight="false" hidden="true" ht="63.75" outlineLevel="3" r="305">
      <c r="A305" s="125" t="s">
        <v>478</v>
      </c>
      <c r="B305" s="126" t="s">
        <v>479</v>
      </c>
      <c r="C305" s="125" t="s">
        <v>48</v>
      </c>
      <c r="D305" s="125" t="s">
        <v>480</v>
      </c>
      <c r="E305" s="126" t="s">
        <v>481</v>
      </c>
      <c r="F305" s="125" t="s">
        <v>421</v>
      </c>
      <c r="G305" s="125" t="s">
        <v>67</v>
      </c>
      <c r="H305" s="125" t="s">
        <v>338</v>
      </c>
      <c r="I305" s="125" t="s">
        <v>339</v>
      </c>
      <c r="J305" s="126" t="s">
        <v>340</v>
      </c>
      <c r="K305" s="127" t="n">
        <v>100</v>
      </c>
      <c r="L305" s="127" t="n">
        <v>0</v>
      </c>
      <c r="M305" s="127" t="n">
        <v>0</v>
      </c>
    </row>
    <row collapsed="false" customFormat="false" customHeight="false" hidden="true" ht="63.75" outlineLevel="3" r="306">
      <c r="A306" s="125" t="s">
        <v>478</v>
      </c>
      <c r="B306" s="126" t="s">
        <v>479</v>
      </c>
      <c r="C306" s="125" t="s">
        <v>48</v>
      </c>
      <c r="D306" s="125" t="s">
        <v>480</v>
      </c>
      <c r="E306" s="126" t="s">
        <v>481</v>
      </c>
      <c r="F306" s="125" t="s">
        <v>421</v>
      </c>
      <c r="G306" s="125" t="s">
        <v>67</v>
      </c>
      <c r="H306" s="125" t="s">
        <v>338</v>
      </c>
      <c r="I306" s="125" t="s">
        <v>339</v>
      </c>
      <c r="J306" s="126" t="s">
        <v>459</v>
      </c>
      <c r="K306" s="127" t="n">
        <v>300</v>
      </c>
      <c r="L306" s="127" t="n">
        <v>0</v>
      </c>
      <c r="M306" s="127" t="n">
        <v>0</v>
      </c>
    </row>
    <row collapsed="false" customFormat="false" customHeight="false" hidden="true" ht="63.75" outlineLevel="3" r="307">
      <c r="A307" s="125" t="s">
        <v>478</v>
      </c>
      <c r="B307" s="126" t="s">
        <v>479</v>
      </c>
      <c r="C307" s="125" t="s">
        <v>48</v>
      </c>
      <c r="D307" s="125" t="s">
        <v>480</v>
      </c>
      <c r="E307" s="126" t="s">
        <v>481</v>
      </c>
      <c r="F307" s="125" t="s">
        <v>421</v>
      </c>
      <c r="G307" s="125" t="s">
        <v>67</v>
      </c>
      <c r="H307" s="125" t="s">
        <v>338</v>
      </c>
      <c r="I307" s="125" t="s">
        <v>339</v>
      </c>
      <c r="J307" s="126" t="s">
        <v>344</v>
      </c>
      <c r="K307" s="127" t="n">
        <v>130</v>
      </c>
      <c r="L307" s="127" t="n">
        <v>0</v>
      </c>
      <c r="M307" s="127" t="n">
        <v>0</v>
      </c>
    </row>
    <row collapsed="false" customFormat="false" customHeight="false" hidden="true" ht="63.75" outlineLevel="3" r="308">
      <c r="A308" s="125" t="s">
        <v>478</v>
      </c>
      <c r="B308" s="126" t="s">
        <v>479</v>
      </c>
      <c r="C308" s="125" t="s">
        <v>48</v>
      </c>
      <c r="D308" s="125" t="s">
        <v>480</v>
      </c>
      <c r="E308" s="126" t="s">
        <v>481</v>
      </c>
      <c r="F308" s="125" t="s">
        <v>421</v>
      </c>
      <c r="G308" s="125" t="s">
        <v>67</v>
      </c>
      <c r="H308" s="125" t="s">
        <v>338</v>
      </c>
      <c r="I308" s="125" t="s">
        <v>339</v>
      </c>
      <c r="J308" s="126" t="s">
        <v>348</v>
      </c>
      <c r="K308" s="127" t="n">
        <v>100</v>
      </c>
      <c r="L308" s="127" t="n">
        <v>0</v>
      </c>
      <c r="M308" s="127" t="n">
        <v>0</v>
      </c>
    </row>
    <row collapsed="false" customFormat="false" customHeight="false" hidden="true" ht="63.75" outlineLevel="3" r="309">
      <c r="A309" s="125" t="s">
        <v>478</v>
      </c>
      <c r="B309" s="126" t="s">
        <v>479</v>
      </c>
      <c r="C309" s="125" t="s">
        <v>48</v>
      </c>
      <c r="D309" s="125" t="s">
        <v>480</v>
      </c>
      <c r="E309" s="126" t="s">
        <v>481</v>
      </c>
      <c r="F309" s="125" t="s">
        <v>421</v>
      </c>
      <c r="G309" s="125" t="s">
        <v>67</v>
      </c>
      <c r="H309" s="125" t="s">
        <v>338</v>
      </c>
      <c r="I309" s="125" t="s">
        <v>339</v>
      </c>
      <c r="J309" s="126" t="s">
        <v>482</v>
      </c>
      <c r="K309" s="127" t="n">
        <v>300</v>
      </c>
      <c r="L309" s="127" t="n">
        <v>0</v>
      </c>
      <c r="M309" s="127" t="n">
        <v>0</v>
      </c>
    </row>
    <row collapsed="false" customFormat="false" customHeight="false" hidden="true" ht="63.75" outlineLevel="3" r="310">
      <c r="A310" s="125" t="s">
        <v>478</v>
      </c>
      <c r="B310" s="126" t="s">
        <v>479</v>
      </c>
      <c r="C310" s="125" t="s">
        <v>48</v>
      </c>
      <c r="D310" s="125" t="s">
        <v>480</v>
      </c>
      <c r="E310" s="126" t="s">
        <v>481</v>
      </c>
      <c r="F310" s="125" t="s">
        <v>421</v>
      </c>
      <c r="G310" s="125" t="s">
        <v>67</v>
      </c>
      <c r="H310" s="125" t="s">
        <v>338</v>
      </c>
      <c r="I310" s="125" t="s">
        <v>339</v>
      </c>
      <c r="J310" s="126" t="s">
        <v>350</v>
      </c>
      <c r="K310" s="127" t="n">
        <v>300</v>
      </c>
      <c r="L310" s="127" t="n">
        <v>0</v>
      </c>
      <c r="M310" s="127" t="n">
        <v>0</v>
      </c>
    </row>
    <row collapsed="false" customFormat="false" customHeight="false" hidden="true" ht="63.75" outlineLevel="3" r="311">
      <c r="A311" s="125" t="s">
        <v>478</v>
      </c>
      <c r="B311" s="126" t="s">
        <v>479</v>
      </c>
      <c r="C311" s="125" t="s">
        <v>48</v>
      </c>
      <c r="D311" s="125" t="s">
        <v>480</v>
      </c>
      <c r="E311" s="126" t="s">
        <v>481</v>
      </c>
      <c r="F311" s="125" t="s">
        <v>421</v>
      </c>
      <c r="G311" s="125" t="s">
        <v>67</v>
      </c>
      <c r="H311" s="125" t="s">
        <v>338</v>
      </c>
      <c r="I311" s="125" t="s">
        <v>339</v>
      </c>
      <c r="J311" s="126" t="s">
        <v>351</v>
      </c>
      <c r="K311" s="127" t="n">
        <v>608.4</v>
      </c>
      <c r="L311" s="127" t="n">
        <v>0</v>
      </c>
      <c r="M311" s="127" t="n">
        <v>0</v>
      </c>
    </row>
    <row collapsed="false" customFormat="false" customHeight="false" hidden="true" ht="63.75" outlineLevel="3" r="312">
      <c r="A312" s="125" t="s">
        <v>478</v>
      </c>
      <c r="B312" s="126" t="s">
        <v>479</v>
      </c>
      <c r="C312" s="125" t="s">
        <v>48</v>
      </c>
      <c r="D312" s="125" t="s">
        <v>480</v>
      </c>
      <c r="E312" s="126" t="s">
        <v>481</v>
      </c>
      <c r="F312" s="125" t="s">
        <v>421</v>
      </c>
      <c r="G312" s="125" t="s">
        <v>67</v>
      </c>
      <c r="H312" s="125" t="s">
        <v>338</v>
      </c>
      <c r="I312" s="125" t="s">
        <v>339</v>
      </c>
      <c r="J312" s="126" t="s">
        <v>461</v>
      </c>
      <c r="K312" s="127" t="n">
        <v>295.5</v>
      </c>
      <c r="L312" s="127" t="n">
        <v>0</v>
      </c>
      <c r="M312" s="127" t="n">
        <v>0</v>
      </c>
    </row>
    <row collapsed="false" customFormat="false" customHeight="false" hidden="true" ht="63.75" outlineLevel="3" r="313">
      <c r="A313" s="125" t="s">
        <v>478</v>
      </c>
      <c r="B313" s="126" t="s">
        <v>479</v>
      </c>
      <c r="C313" s="125" t="s">
        <v>48</v>
      </c>
      <c r="D313" s="125" t="s">
        <v>480</v>
      </c>
      <c r="E313" s="126" t="s">
        <v>481</v>
      </c>
      <c r="F313" s="125" t="s">
        <v>421</v>
      </c>
      <c r="G313" s="125" t="s">
        <v>67</v>
      </c>
      <c r="H313" s="125" t="s">
        <v>338</v>
      </c>
      <c r="I313" s="125" t="s">
        <v>339</v>
      </c>
      <c r="J313" s="126" t="s">
        <v>354</v>
      </c>
      <c r="K313" s="127" t="n">
        <v>400</v>
      </c>
      <c r="L313" s="127" t="n">
        <v>0</v>
      </c>
      <c r="M313" s="127" t="n">
        <v>0</v>
      </c>
    </row>
    <row collapsed="false" customFormat="false" customHeight="false" hidden="true" ht="63.75" outlineLevel="3" r="314">
      <c r="A314" s="125" t="s">
        <v>478</v>
      </c>
      <c r="B314" s="126" t="s">
        <v>479</v>
      </c>
      <c r="C314" s="125" t="s">
        <v>48</v>
      </c>
      <c r="D314" s="125" t="s">
        <v>480</v>
      </c>
      <c r="E314" s="126" t="s">
        <v>481</v>
      </c>
      <c r="F314" s="125" t="s">
        <v>421</v>
      </c>
      <c r="G314" s="125" t="s">
        <v>67</v>
      </c>
      <c r="H314" s="125" t="s">
        <v>338</v>
      </c>
      <c r="I314" s="125" t="s">
        <v>339</v>
      </c>
      <c r="J314" s="126" t="s">
        <v>376</v>
      </c>
      <c r="K314" s="127" t="n">
        <v>397</v>
      </c>
      <c r="L314" s="127" t="n">
        <v>0</v>
      </c>
      <c r="M314" s="127" t="n">
        <v>0</v>
      </c>
    </row>
    <row collapsed="false" customFormat="false" customHeight="false" hidden="true" ht="63.75" outlineLevel="3" r="315">
      <c r="A315" s="125" t="s">
        <v>478</v>
      </c>
      <c r="B315" s="126" t="s">
        <v>479</v>
      </c>
      <c r="C315" s="125" t="s">
        <v>48</v>
      </c>
      <c r="D315" s="125" t="s">
        <v>480</v>
      </c>
      <c r="E315" s="126" t="s">
        <v>481</v>
      </c>
      <c r="F315" s="125" t="s">
        <v>421</v>
      </c>
      <c r="G315" s="125" t="s">
        <v>67</v>
      </c>
      <c r="H315" s="125" t="s">
        <v>338</v>
      </c>
      <c r="I315" s="125" t="s">
        <v>339</v>
      </c>
      <c r="J315" s="126" t="s">
        <v>464</v>
      </c>
      <c r="K315" s="127" t="n">
        <v>500</v>
      </c>
      <c r="L315" s="127" t="n">
        <v>0</v>
      </c>
      <c r="M315" s="127" t="n">
        <v>0</v>
      </c>
    </row>
    <row collapsed="false" customFormat="false" customHeight="false" hidden="true" ht="63.75" outlineLevel="3" r="316">
      <c r="A316" s="125" t="s">
        <v>478</v>
      </c>
      <c r="B316" s="126" t="s">
        <v>479</v>
      </c>
      <c r="C316" s="125" t="s">
        <v>48</v>
      </c>
      <c r="D316" s="125" t="s">
        <v>480</v>
      </c>
      <c r="E316" s="126" t="s">
        <v>481</v>
      </c>
      <c r="F316" s="125" t="s">
        <v>421</v>
      </c>
      <c r="G316" s="125" t="s">
        <v>67</v>
      </c>
      <c r="H316" s="125" t="s">
        <v>338</v>
      </c>
      <c r="I316" s="125" t="s">
        <v>339</v>
      </c>
      <c r="J316" s="126" t="s">
        <v>358</v>
      </c>
      <c r="K316" s="127" t="n">
        <v>300</v>
      </c>
      <c r="L316" s="127" t="n">
        <v>0</v>
      </c>
      <c r="M316" s="127" t="n">
        <v>0</v>
      </c>
    </row>
    <row collapsed="false" customFormat="false" customHeight="false" hidden="true" ht="63.75" outlineLevel="3" r="317">
      <c r="A317" s="125" t="s">
        <v>478</v>
      </c>
      <c r="B317" s="126" t="s">
        <v>479</v>
      </c>
      <c r="C317" s="125" t="s">
        <v>48</v>
      </c>
      <c r="D317" s="125" t="s">
        <v>480</v>
      </c>
      <c r="E317" s="126" t="s">
        <v>481</v>
      </c>
      <c r="F317" s="125" t="s">
        <v>421</v>
      </c>
      <c r="G317" s="125" t="s">
        <v>67</v>
      </c>
      <c r="H317" s="125" t="s">
        <v>338</v>
      </c>
      <c r="I317" s="125" t="s">
        <v>339</v>
      </c>
      <c r="J317" s="126" t="s">
        <v>360</v>
      </c>
      <c r="K317" s="127" t="n">
        <v>80</v>
      </c>
      <c r="L317" s="127" t="n">
        <v>0</v>
      </c>
      <c r="M317" s="127" t="n">
        <v>0</v>
      </c>
    </row>
    <row collapsed="false" customFormat="false" customHeight="false" hidden="true" ht="63.75" outlineLevel="3" r="318">
      <c r="A318" s="125" t="s">
        <v>478</v>
      </c>
      <c r="B318" s="126" t="s">
        <v>479</v>
      </c>
      <c r="C318" s="125" t="s">
        <v>48</v>
      </c>
      <c r="D318" s="125" t="s">
        <v>480</v>
      </c>
      <c r="E318" s="126" t="s">
        <v>481</v>
      </c>
      <c r="F318" s="125" t="s">
        <v>421</v>
      </c>
      <c r="G318" s="125" t="s">
        <v>67</v>
      </c>
      <c r="H318" s="125" t="s">
        <v>338</v>
      </c>
      <c r="I318" s="125" t="s">
        <v>339</v>
      </c>
      <c r="J318" s="126" t="s">
        <v>362</v>
      </c>
      <c r="K318" s="127" t="n">
        <v>1190</v>
      </c>
      <c r="L318" s="127" t="n">
        <v>0</v>
      </c>
      <c r="M318" s="127" t="n">
        <v>0</v>
      </c>
    </row>
    <row collapsed="false" customFormat="false" customHeight="false" hidden="true" ht="63.75" outlineLevel="3" r="319">
      <c r="A319" s="125" t="s">
        <v>478</v>
      </c>
      <c r="B319" s="126" t="s">
        <v>479</v>
      </c>
      <c r="C319" s="125" t="s">
        <v>48</v>
      </c>
      <c r="D319" s="125" t="s">
        <v>480</v>
      </c>
      <c r="E319" s="126" t="s">
        <v>481</v>
      </c>
      <c r="F319" s="125" t="s">
        <v>421</v>
      </c>
      <c r="G319" s="125" t="s">
        <v>67</v>
      </c>
      <c r="H319" s="125" t="s">
        <v>338</v>
      </c>
      <c r="I319" s="125" t="s">
        <v>339</v>
      </c>
      <c r="J319" s="126" t="s">
        <v>364</v>
      </c>
      <c r="K319" s="127" t="n">
        <v>197.7</v>
      </c>
      <c r="L319" s="127" t="n">
        <v>0</v>
      </c>
      <c r="M319" s="127" t="n">
        <v>0</v>
      </c>
    </row>
    <row collapsed="false" customFormat="false" customHeight="false" hidden="true" ht="63.75" outlineLevel="3" r="320">
      <c r="A320" s="125" t="s">
        <v>478</v>
      </c>
      <c r="B320" s="126" t="s">
        <v>479</v>
      </c>
      <c r="C320" s="125" t="s">
        <v>48</v>
      </c>
      <c r="D320" s="125" t="s">
        <v>480</v>
      </c>
      <c r="E320" s="126" t="s">
        <v>481</v>
      </c>
      <c r="F320" s="125" t="s">
        <v>421</v>
      </c>
      <c r="G320" s="125" t="s">
        <v>67</v>
      </c>
      <c r="H320" s="125" t="s">
        <v>338</v>
      </c>
      <c r="I320" s="125" t="s">
        <v>339</v>
      </c>
      <c r="J320" s="126" t="s">
        <v>471</v>
      </c>
      <c r="K320" s="127" t="n">
        <v>40</v>
      </c>
      <c r="L320" s="127" t="n">
        <v>0</v>
      </c>
      <c r="M320" s="127" t="n">
        <v>0</v>
      </c>
    </row>
    <row collapsed="false" customFormat="false" customHeight="false" hidden="true" ht="63.75" outlineLevel="3" r="321">
      <c r="A321" s="125" t="s">
        <v>478</v>
      </c>
      <c r="B321" s="126" t="s">
        <v>479</v>
      </c>
      <c r="C321" s="125" t="s">
        <v>48</v>
      </c>
      <c r="D321" s="125" t="s">
        <v>480</v>
      </c>
      <c r="E321" s="126" t="s">
        <v>481</v>
      </c>
      <c r="F321" s="125" t="s">
        <v>421</v>
      </c>
      <c r="G321" s="125" t="s">
        <v>67</v>
      </c>
      <c r="H321" s="125" t="s">
        <v>338</v>
      </c>
      <c r="I321" s="125" t="s">
        <v>339</v>
      </c>
      <c r="J321" s="126" t="s">
        <v>477</v>
      </c>
      <c r="K321" s="127" t="n">
        <v>27</v>
      </c>
      <c r="L321" s="127" t="n">
        <v>0</v>
      </c>
      <c r="M321" s="127" t="n">
        <v>0</v>
      </c>
    </row>
    <row collapsed="false" customFormat="false" customHeight="false" hidden="true" ht="63.75" outlineLevel="3" r="322">
      <c r="A322" s="125" t="s">
        <v>478</v>
      </c>
      <c r="B322" s="126" t="s">
        <v>479</v>
      </c>
      <c r="C322" s="125" t="s">
        <v>48</v>
      </c>
      <c r="D322" s="125" t="s">
        <v>480</v>
      </c>
      <c r="E322" s="126" t="s">
        <v>481</v>
      </c>
      <c r="F322" s="125" t="s">
        <v>421</v>
      </c>
      <c r="G322" s="125" t="s">
        <v>67</v>
      </c>
      <c r="H322" s="125" t="s">
        <v>338</v>
      </c>
      <c r="I322" s="125" t="s">
        <v>339</v>
      </c>
      <c r="J322" s="126" t="s">
        <v>483</v>
      </c>
      <c r="K322" s="127" t="n">
        <v>818.8</v>
      </c>
      <c r="L322" s="127" t="n">
        <v>0</v>
      </c>
      <c r="M322" s="127" t="n">
        <v>0</v>
      </c>
    </row>
    <row collapsed="false" customFormat="false" customHeight="false" hidden="true" ht="63.75" outlineLevel="3" r="323">
      <c r="A323" s="125" t="s">
        <v>478</v>
      </c>
      <c r="B323" s="126" t="s">
        <v>479</v>
      </c>
      <c r="C323" s="125" t="s">
        <v>48</v>
      </c>
      <c r="D323" s="125" t="s">
        <v>480</v>
      </c>
      <c r="E323" s="126" t="s">
        <v>481</v>
      </c>
      <c r="F323" s="125" t="s">
        <v>421</v>
      </c>
      <c r="G323" s="125" t="s">
        <v>67</v>
      </c>
      <c r="H323" s="125" t="s">
        <v>338</v>
      </c>
      <c r="I323" s="125" t="s">
        <v>339</v>
      </c>
      <c r="J323" s="126" t="s">
        <v>467</v>
      </c>
      <c r="K323" s="127" t="n">
        <v>700</v>
      </c>
      <c r="L323" s="127" t="n">
        <v>0</v>
      </c>
      <c r="M323" s="127" t="n">
        <v>0</v>
      </c>
    </row>
    <row collapsed="false" customFormat="false" customHeight="false" hidden="true" ht="63.75" outlineLevel="3" r="324">
      <c r="A324" s="125" t="s">
        <v>478</v>
      </c>
      <c r="B324" s="126" t="s">
        <v>479</v>
      </c>
      <c r="C324" s="125" t="s">
        <v>48</v>
      </c>
      <c r="D324" s="125" t="s">
        <v>480</v>
      </c>
      <c r="E324" s="126" t="s">
        <v>481</v>
      </c>
      <c r="F324" s="125" t="s">
        <v>421</v>
      </c>
      <c r="G324" s="125" t="s">
        <v>67</v>
      </c>
      <c r="H324" s="125" t="s">
        <v>338</v>
      </c>
      <c r="I324" s="125" t="s">
        <v>339</v>
      </c>
      <c r="J324" s="126" t="s">
        <v>371</v>
      </c>
      <c r="K324" s="127" t="n">
        <v>0</v>
      </c>
      <c r="L324" s="127" t="n">
        <v>8934.5</v>
      </c>
      <c r="M324" s="127" t="n">
        <v>8934.5</v>
      </c>
    </row>
    <row collapsed="false" customFormat="false" customHeight="false" hidden="true" ht="63.75" outlineLevel="3" r="325">
      <c r="A325" s="125" t="s">
        <v>478</v>
      </c>
      <c r="B325" s="126" t="s">
        <v>479</v>
      </c>
      <c r="C325" s="125" t="s">
        <v>48</v>
      </c>
      <c r="D325" s="125" t="s">
        <v>480</v>
      </c>
      <c r="E325" s="126" t="s">
        <v>481</v>
      </c>
      <c r="F325" s="125" t="s">
        <v>468</v>
      </c>
      <c r="G325" s="125" t="s">
        <v>67</v>
      </c>
      <c r="H325" s="125" t="s">
        <v>338</v>
      </c>
      <c r="I325" s="125" t="s">
        <v>339</v>
      </c>
      <c r="J325" s="126" t="s">
        <v>474</v>
      </c>
      <c r="K325" s="127" t="n">
        <v>2150</v>
      </c>
      <c r="L325" s="127" t="n">
        <v>0</v>
      </c>
      <c r="M325" s="127" t="n">
        <v>0</v>
      </c>
    </row>
    <row collapsed="false" customFormat="false" customHeight="false" hidden="true" ht="127.5" outlineLevel="3" r="326">
      <c r="A326" s="125" t="s">
        <v>484</v>
      </c>
      <c r="B326" s="131" t="s">
        <v>485</v>
      </c>
      <c r="C326" s="125" t="s">
        <v>48</v>
      </c>
      <c r="D326" s="125" t="s">
        <v>486</v>
      </c>
      <c r="E326" s="126" t="s">
        <v>487</v>
      </c>
      <c r="F326" s="125" t="s">
        <v>421</v>
      </c>
      <c r="G326" s="125" t="s">
        <v>67</v>
      </c>
      <c r="H326" s="125" t="s">
        <v>338</v>
      </c>
      <c r="I326" s="125" t="s">
        <v>406</v>
      </c>
      <c r="J326" s="126" t="s">
        <v>341</v>
      </c>
      <c r="K326" s="127" t="n">
        <v>7101.9</v>
      </c>
      <c r="L326" s="127" t="n">
        <v>0</v>
      </c>
      <c r="M326" s="127" t="n">
        <v>0</v>
      </c>
    </row>
    <row collapsed="false" customFormat="false" customHeight="false" hidden="true" ht="127.5" outlineLevel="3" r="327">
      <c r="A327" s="125" t="s">
        <v>484</v>
      </c>
      <c r="B327" s="131" t="s">
        <v>485</v>
      </c>
      <c r="C327" s="125" t="s">
        <v>48</v>
      </c>
      <c r="D327" s="125" t="s">
        <v>486</v>
      </c>
      <c r="E327" s="126" t="s">
        <v>487</v>
      </c>
      <c r="F327" s="125" t="s">
        <v>421</v>
      </c>
      <c r="G327" s="125" t="s">
        <v>67</v>
      </c>
      <c r="H327" s="125" t="s">
        <v>338</v>
      </c>
      <c r="I327" s="125" t="s">
        <v>406</v>
      </c>
      <c r="J327" s="126" t="s">
        <v>342</v>
      </c>
      <c r="K327" s="127" t="n">
        <v>7649.7</v>
      </c>
      <c r="L327" s="127" t="n">
        <v>0</v>
      </c>
      <c r="M327" s="127" t="n">
        <v>0</v>
      </c>
    </row>
    <row collapsed="false" customFormat="false" customHeight="false" hidden="true" ht="127.5" outlineLevel="3" r="328">
      <c r="A328" s="125" t="s">
        <v>484</v>
      </c>
      <c r="B328" s="131" t="s">
        <v>485</v>
      </c>
      <c r="C328" s="125" t="s">
        <v>48</v>
      </c>
      <c r="D328" s="125" t="s">
        <v>486</v>
      </c>
      <c r="E328" s="126" t="s">
        <v>487</v>
      </c>
      <c r="F328" s="125" t="s">
        <v>421</v>
      </c>
      <c r="G328" s="125" t="s">
        <v>67</v>
      </c>
      <c r="H328" s="125" t="s">
        <v>338</v>
      </c>
      <c r="I328" s="125" t="s">
        <v>406</v>
      </c>
      <c r="J328" s="126" t="s">
        <v>343</v>
      </c>
      <c r="K328" s="127" t="n">
        <v>1545.2</v>
      </c>
      <c r="L328" s="127" t="n">
        <v>0</v>
      </c>
      <c r="M328" s="127" t="n">
        <v>0</v>
      </c>
    </row>
    <row collapsed="false" customFormat="false" customHeight="false" hidden="true" ht="127.5" outlineLevel="3" r="329">
      <c r="A329" s="125" t="s">
        <v>484</v>
      </c>
      <c r="B329" s="131" t="s">
        <v>485</v>
      </c>
      <c r="C329" s="125" t="s">
        <v>48</v>
      </c>
      <c r="D329" s="125" t="s">
        <v>486</v>
      </c>
      <c r="E329" s="126" t="s">
        <v>487</v>
      </c>
      <c r="F329" s="125" t="s">
        <v>421</v>
      </c>
      <c r="G329" s="125" t="s">
        <v>67</v>
      </c>
      <c r="H329" s="125" t="s">
        <v>338</v>
      </c>
      <c r="I329" s="125" t="s">
        <v>406</v>
      </c>
      <c r="J329" s="126" t="s">
        <v>347</v>
      </c>
      <c r="K329" s="127" t="n">
        <v>1153.7</v>
      </c>
      <c r="L329" s="127" t="n">
        <v>0</v>
      </c>
      <c r="M329" s="127" t="n">
        <v>0</v>
      </c>
    </row>
    <row collapsed="false" customFormat="false" customHeight="false" hidden="true" ht="127.5" outlineLevel="3" r="330">
      <c r="A330" s="125" t="s">
        <v>484</v>
      </c>
      <c r="B330" s="131" t="s">
        <v>485</v>
      </c>
      <c r="C330" s="125" t="s">
        <v>48</v>
      </c>
      <c r="D330" s="125" t="s">
        <v>486</v>
      </c>
      <c r="E330" s="126" t="s">
        <v>487</v>
      </c>
      <c r="F330" s="125" t="s">
        <v>421</v>
      </c>
      <c r="G330" s="125" t="s">
        <v>67</v>
      </c>
      <c r="H330" s="125" t="s">
        <v>338</v>
      </c>
      <c r="I330" s="125" t="s">
        <v>406</v>
      </c>
      <c r="J330" s="126" t="s">
        <v>349</v>
      </c>
      <c r="K330" s="127" t="n">
        <v>16709.7</v>
      </c>
      <c r="L330" s="127" t="n">
        <v>0</v>
      </c>
      <c r="M330" s="127" t="n">
        <v>0</v>
      </c>
    </row>
    <row collapsed="false" customFormat="false" customHeight="false" hidden="true" ht="127.5" outlineLevel="3" r="331">
      <c r="A331" s="125" t="s">
        <v>484</v>
      </c>
      <c r="B331" s="131" t="s">
        <v>485</v>
      </c>
      <c r="C331" s="125" t="s">
        <v>48</v>
      </c>
      <c r="D331" s="125" t="s">
        <v>486</v>
      </c>
      <c r="E331" s="126" t="s">
        <v>487</v>
      </c>
      <c r="F331" s="125" t="s">
        <v>421</v>
      </c>
      <c r="G331" s="125" t="s">
        <v>67</v>
      </c>
      <c r="H331" s="125" t="s">
        <v>338</v>
      </c>
      <c r="I331" s="125" t="s">
        <v>406</v>
      </c>
      <c r="J331" s="126" t="s">
        <v>375</v>
      </c>
      <c r="K331" s="127" t="n">
        <v>7000</v>
      </c>
      <c r="L331" s="127" t="n">
        <v>0</v>
      </c>
      <c r="M331" s="127" t="n">
        <v>0</v>
      </c>
    </row>
    <row collapsed="false" customFormat="false" customHeight="false" hidden="true" ht="127.5" outlineLevel="3" r="332">
      <c r="A332" s="125" t="s">
        <v>484</v>
      </c>
      <c r="B332" s="131" t="s">
        <v>485</v>
      </c>
      <c r="C332" s="125" t="s">
        <v>48</v>
      </c>
      <c r="D332" s="125" t="s">
        <v>486</v>
      </c>
      <c r="E332" s="126" t="s">
        <v>487</v>
      </c>
      <c r="F332" s="125" t="s">
        <v>421</v>
      </c>
      <c r="G332" s="125" t="s">
        <v>67</v>
      </c>
      <c r="H332" s="125" t="s">
        <v>338</v>
      </c>
      <c r="I332" s="125" t="s">
        <v>406</v>
      </c>
      <c r="J332" s="126" t="s">
        <v>350</v>
      </c>
      <c r="K332" s="127" t="n">
        <v>296</v>
      </c>
      <c r="L332" s="127" t="n">
        <v>0</v>
      </c>
      <c r="M332" s="127" t="n">
        <v>0</v>
      </c>
    </row>
    <row collapsed="false" customFormat="false" customHeight="false" hidden="true" ht="127.5" outlineLevel="3" r="333">
      <c r="A333" s="125" t="s">
        <v>484</v>
      </c>
      <c r="B333" s="131" t="s">
        <v>485</v>
      </c>
      <c r="C333" s="125" t="s">
        <v>48</v>
      </c>
      <c r="D333" s="125" t="s">
        <v>486</v>
      </c>
      <c r="E333" s="126" t="s">
        <v>487</v>
      </c>
      <c r="F333" s="125" t="s">
        <v>421</v>
      </c>
      <c r="G333" s="125" t="s">
        <v>67</v>
      </c>
      <c r="H333" s="125" t="s">
        <v>338</v>
      </c>
      <c r="I333" s="125" t="s">
        <v>406</v>
      </c>
      <c r="J333" s="126" t="s">
        <v>351</v>
      </c>
      <c r="K333" s="127" t="n">
        <v>11169.2</v>
      </c>
      <c r="L333" s="127" t="n">
        <v>0</v>
      </c>
      <c r="M333" s="127" t="n">
        <v>0</v>
      </c>
    </row>
    <row collapsed="false" customFormat="false" customHeight="false" hidden="true" ht="127.5" outlineLevel="3" r="334">
      <c r="A334" s="125" t="s">
        <v>484</v>
      </c>
      <c r="B334" s="131" t="s">
        <v>485</v>
      </c>
      <c r="C334" s="125" t="s">
        <v>48</v>
      </c>
      <c r="D334" s="125" t="s">
        <v>486</v>
      </c>
      <c r="E334" s="126" t="s">
        <v>487</v>
      </c>
      <c r="F334" s="125" t="s">
        <v>421</v>
      </c>
      <c r="G334" s="125" t="s">
        <v>67</v>
      </c>
      <c r="H334" s="125" t="s">
        <v>338</v>
      </c>
      <c r="I334" s="125" t="s">
        <v>406</v>
      </c>
      <c r="J334" s="126" t="s">
        <v>354</v>
      </c>
      <c r="K334" s="127" t="n">
        <v>1479</v>
      </c>
      <c r="L334" s="127" t="n">
        <v>0</v>
      </c>
      <c r="M334" s="127" t="n">
        <v>0</v>
      </c>
    </row>
    <row collapsed="false" customFormat="false" customHeight="false" hidden="true" ht="127.5" outlineLevel="3" r="335">
      <c r="A335" s="125" t="s">
        <v>484</v>
      </c>
      <c r="B335" s="131" t="s">
        <v>485</v>
      </c>
      <c r="C335" s="125" t="s">
        <v>48</v>
      </c>
      <c r="D335" s="125" t="s">
        <v>486</v>
      </c>
      <c r="E335" s="126" t="s">
        <v>487</v>
      </c>
      <c r="F335" s="125" t="s">
        <v>421</v>
      </c>
      <c r="G335" s="125" t="s">
        <v>67</v>
      </c>
      <c r="H335" s="125" t="s">
        <v>338</v>
      </c>
      <c r="I335" s="125" t="s">
        <v>406</v>
      </c>
      <c r="J335" s="126" t="s">
        <v>356</v>
      </c>
      <c r="K335" s="127" t="n">
        <v>2076</v>
      </c>
      <c r="L335" s="127" t="n">
        <v>0</v>
      </c>
      <c r="M335" s="127" t="n">
        <v>0</v>
      </c>
    </row>
    <row collapsed="false" customFormat="false" customHeight="false" hidden="true" ht="127.5" outlineLevel="3" r="336">
      <c r="A336" s="125" t="s">
        <v>484</v>
      </c>
      <c r="B336" s="131" t="s">
        <v>485</v>
      </c>
      <c r="C336" s="125" t="s">
        <v>48</v>
      </c>
      <c r="D336" s="125" t="s">
        <v>486</v>
      </c>
      <c r="E336" s="126" t="s">
        <v>487</v>
      </c>
      <c r="F336" s="125" t="s">
        <v>421</v>
      </c>
      <c r="G336" s="125" t="s">
        <v>67</v>
      </c>
      <c r="H336" s="125" t="s">
        <v>338</v>
      </c>
      <c r="I336" s="125" t="s">
        <v>406</v>
      </c>
      <c r="J336" s="126" t="s">
        <v>378</v>
      </c>
      <c r="K336" s="127" t="n">
        <v>3976.4</v>
      </c>
      <c r="L336" s="127" t="n">
        <v>0</v>
      </c>
      <c r="M336" s="127" t="n">
        <v>0</v>
      </c>
    </row>
    <row collapsed="false" customFormat="false" customHeight="false" hidden="true" ht="127.5" outlineLevel="3" r="337">
      <c r="A337" s="125" t="s">
        <v>484</v>
      </c>
      <c r="B337" s="131" t="s">
        <v>485</v>
      </c>
      <c r="C337" s="125" t="s">
        <v>48</v>
      </c>
      <c r="D337" s="125" t="s">
        <v>486</v>
      </c>
      <c r="E337" s="126" t="s">
        <v>487</v>
      </c>
      <c r="F337" s="125" t="s">
        <v>421</v>
      </c>
      <c r="G337" s="125" t="s">
        <v>67</v>
      </c>
      <c r="H337" s="125" t="s">
        <v>338</v>
      </c>
      <c r="I337" s="125" t="s">
        <v>406</v>
      </c>
      <c r="J337" s="126" t="s">
        <v>389</v>
      </c>
      <c r="K337" s="127" t="n">
        <v>151.7</v>
      </c>
      <c r="L337" s="127" t="n">
        <v>0</v>
      </c>
      <c r="M337" s="127" t="n">
        <v>0</v>
      </c>
    </row>
    <row collapsed="false" customFormat="false" customHeight="false" hidden="true" ht="127.5" outlineLevel="3" r="338">
      <c r="A338" s="125" t="s">
        <v>484</v>
      </c>
      <c r="B338" s="131" t="s">
        <v>485</v>
      </c>
      <c r="C338" s="125" t="s">
        <v>48</v>
      </c>
      <c r="D338" s="125" t="s">
        <v>486</v>
      </c>
      <c r="E338" s="126" t="s">
        <v>487</v>
      </c>
      <c r="F338" s="125" t="s">
        <v>421</v>
      </c>
      <c r="G338" s="125" t="s">
        <v>67</v>
      </c>
      <c r="H338" s="125" t="s">
        <v>338</v>
      </c>
      <c r="I338" s="125" t="s">
        <v>406</v>
      </c>
      <c r="J338" s="126" t="s">
        <v>359</v>
      </c>
      <c r="K338" s="127" t="n">
        <v>2875</v>
      </c>
      <c r="L338" s="127" t="n">
        <v>0</v>
      </c>
      <c r="M338" s="127" t="n">
        <v>0</v>
      </c>
    </row>
    <row collapsed="false" customFormat="false" customHeight="false" hidden="true" ht="127.5" outlineLevel="3" r="339">
      <c r="A339" s="125" t="s">
        <v>484</v>
      </c>
      <c r="B339" s="131" t="s">
        <v>485</v>
      </c>
      <c r="C339" s="125" t="s">
        <v>48</v>
      </c>
      <c r="D339" s="125" t="s">
        <v>486</v>
      </c>
      <c r="E339" s="126" t="s">
        <v>487</v>
      </c>
      <c r="F339" s="125" t="s">
        <v>421</v>
      </c>
      <c r="G339" s="125" t="s">
        <v>67</v>
      </c>
      <c r="H339" s="125" t="s">
        <v>338</v>
      </c>
      <c r="I339" s="125" t="s">
        <v>406</v>
      </c>
      <c r="J339" s="126" t="s">
        <v>360</v>
      </c>
      <c r="K339" s="127" t="n">
        <v>410</v>
      </c>
      <c r="L339" s="127" t="n">
        <v>0</v>
      </c>
      <c r="M339" s="127" t="n">
        <v>0</v>
      </c>
    </row>
    <row collapsed="false" customFormat="false" customHeight="false" hidden="true" ht="127.5" outlineLevel="3" r="340">
      <c r="A340" s="125" t="s">
        <v>484</v>
      </c>
      <c r="B340" s="131" t="s">
        <v>485</v>
      </c>
      <c r="C340" s="125" t="s">
        <v>48</v>
      </c>
      <c r="D340" s="125" t="s">
        <v>486</v>
      </c>
      <c r="E340" s="126" t="s">
        <v>487</v>
      </c>
      <c r="F340" s="125" t="s">
        <v>421</v>
      </c>
      <c r="G340" s="125" t="s">
        <v>67</v>
      </c>
      <c r="H340" s="125" t="s">
        <v>338</v>
      </c>
      <c r="I340" s="125" t="s">
        <v>406</v>
      </c>
      <c r="J340" s="126" t="s">
        <v>361</v>
      </c>
      <c r="K340" s="127" t="n">
        <v>6344.9</v>
      </c>
      <c r="L340" s="127" t="n">
        <v>0</v>
      </c>
      <c r="M340" s="127" t="n">
        <v>0</v>
      </c>
    </row>
    <row collapsed="false" customFormat="false" customHeight="false" hidden="true" ht="127.5" outlineLevel="3" r="341">
      <c r="A341" s="125" t="s">
        <v>484</v>
      </c>
      <c r="B341" s="131" t="s">
        <v>485</v>
      </c>
      <c r="C341" s="125" t="s">
        <v>48</v>
      </c>
      <c r="D341" s="125" t="s">
        <v>486</v>
      </c>
      <c r="E341" s="126" t="s">
        <v>487</v>
      </c>
      <c r="F341" s="125" t="s">
        <v>421</v>
      </c>
      <c r="G341" s="125" t="s">
        <v>67</v>
      </c>
      <c r="H341" s="125" t="s">
        <v>338</v>
      </c>
      <c r="I341" s="125" t="s">
        <v>406</v>
      </c>
      <c r="J341" s="126" t="s">
        <v>469</v>
      </c>
      <c r="K341" s="127" t="n">
        <v>8000</v>
      </c>
      <c r="L341" s="127" t="n">
        <v>0</v>
      </c>
      <c r="M341" s="127" t="n">
        <v>0</v>
      </c>
    </row>
    <row collapsed="false" customFormat="false" customHeight="false" hidden="true" ht="127.5" outlineLevel="3" r="342">
      <c r="A342" s="125" t="s">
        <v>484</v>
      </c>
      <c r="B342" s="131" t="s">
        <v>485</v>
      </c>
      <c r="C342" s="125" t="s">
        <v>48</v>
      </c>
      <c r="D342" s="125" t="s">
        <v>486</v>
      </c>
      <c r="E342" s="126" t="s">
        <v>487</v>
      </c>
      <c r="F342" s="125" t="s">
        <v>421</v>
      </c>
      <c r="G342" s="125" t="s">
        <v>67</v>
      </c>
      <c r="H342" s="125" t="s">
        <v>338</v>
      </c>
      <c r="I342" s="125" t="s">
        <v>406</v>
      </c>
      <c r="J342" s="126" t="s">
        <v>364</v>
      </c>
      <c r="K342" s="127" t="n">
        <v>3500</v>
      </c>
      <c r="L342" s="127" t="n">
        <v>0</v>
      </c>
      <c r="M342" s="127" t="n">
        <v>0</v>
      </c>
    </row>
    <row collapsed="false" customFormat="false" customHeight="false" hidden="true" ht="127.5" outlineLevel="3" r="343">
      <c r="A343" s="125" t="s">
        <v>484</v>
      </c>
      <c r="B343" s="131" t="s">
        <v>485</v>
      </c>
      <c r="C343" s="125" t="s">
        <v>48</v>
      </c>
      <c r="D343" s="125" t="s">
        <v>486</v>
      </c>
      <c r="E343" s="126" t="s">
        <v>487</v>
      </c>
      <c r="F343" s="125" t="s">
        <v>421</v>
      </c>
      <c r="G343" s="125" t="s">
        <v>67</v>
      </c>
      <c r="H343" s="125" t="s">
        <v>338</v>
      </c>
      <c r="I343" s="125" t="s">
        <v>406</v>
      </c>
      <c r="J343" s="126" t="s">
        <v>391</v>
      </c>
      <c r="K343" s="127" t="n">
        <v>2814.5</v>
      </c>
      <c r="L343" s="127" t="n">
        <v>0</v>
      </c>
      <c r="M343" s="127" t="n">
        <v>0</v>
      </c>
    </row>
    <row collapsed="false" customFormat="false" customHeight="false" hidden="true" ht="127.5" outlineLevel="3" r="344">
      <c r="A344" s="125" t="s">
        <v>484</v>
      </c>
      <c r="B344" s="131" t="s">
        <v>485</v>
      </c>
      <c r="C344" s="125" t="s">
        <v>48</v>
      </c>
      <c r="D344" s="125" t="s">
        <v>486</v>
      </c>
      <c r="E344" s="126" t="s">
        <v>487</v>
      </c>
      <c r="F344" s="125" t="s">
        <v>421</v>
      </c>
      <c r="G344" s="125" t="s">
        <v>67</v>
      </c>
      <c r="H344" s="125" t="s">
        <v>338</v>
      </c>
      <c r="I344" s="125" t="s">
        <v>406</v>
      </c>
      <c r="J344" s="126" t="s">
        <v>367</v>
      </c>
      <c r="K344" s="127" t="n">
        <v>8541.2</v>
      </c>
      <c r="L344" s="127" t="n">
        <v>0</v>
      </c>
      <c r="M344" s="127" t="n">
        <v>0</v>
      </c>
    </row>
    <row collapsed="false" customFormat="false" customHeight="false" hidden="true" ht="127.5" outlineLevel="3" r="345">
      <c r="A345" s="125" t="s">
        <v>484</v>
      </c>
      <c r="B345" s="131" t="s">
        <v>485</v>
      </c>
      <c r="C345" s="125" t="s">
        <v>48</v>
      </c>
      <c r="D345" s="125" t="s">
        <v>486</v>
      </c>
      <c r="E345" s="126" t="s">
        <v>487</v>
      </c>
      <c r="F345" s="125" t="s">
        <v>421</v>
      </c>
      <c r="G345" s="125" t="s">
        <v>67</v>
      </c>
      <c r="H345" s="125" t="s">
        <v>338</v>
      </c>
      <c r="I345" s="125" t="s">
        <v>406</v>
      </c>
      <c r="J345" s="126" t="s">
        <v>368</v>
      </c>
      <c r="K345" s="127" t="n">
        <v>12479.4</v>
      </c>
      <c r="L345" s="127" t="n">
        <v>0</v>
      </c>
      <c r="M345" s="127" t="n">
        <v>0</v>
      </c>
    </row>
    <row collapsed="false" customFormat="false" customHeight="false" hidden="true" ht="127.5" outlineLevel="3" r="346">
      <c r="A346" s="125" t="s">
        <v>484</v>
      </c>
      <c r="B346" s="131" t="s">
        <v>485</v>
      </c>
      <c r="C346" s="125" t="s">
        <v>48</v>
      </c>
      <c r="D346" s="125" t="s">
        <v>486</v>
      </c>
      <c r="E346" s="126" t="s">
        <v>487</v>
      </c>
      <c r="F346" s="125" t="s">
        <v>421</v>
      </c>
      <c r="G346" s="125" t="s">
        <v>67</v>
      </c>
      <c r="H346" s="125" t="s">
        <v>338</v>
      </c>
      <c r="I346" s="125" t="s">
        <v>406</v>
      </c>
      <c r="J346" s="126" t="s">
        <v>369</v>
      </c>
      <c r="K346" s="127" t="n">
        <v>4868.2</v>
      </c>
      <c r="L346" s="127" t="n">
        <v>0</v>
      </c>
      <c r="M346" s="127" t="n">
        <v>0</v>
      </c>
    </row>
    <row collapsed="false" customFormat="false" customHeight="false" hidden="true" ht="25.5" outlineLevel="3" r="347">
      <c r="A347" s="125" t="s">
        <v>488</v>
      </c>
      <c r="B347" s="126" t="s">
        <v>489</v>
      </c>
      <c r="C347" s="125" t="s">
        <v>62</v>
      </c>
      <c r="D347" s="125" t="s">
        <v>335</v>
      </c>
      <c r="E347" s="126" t="s">
        <v>336</v>
      </c>
      <c r="F347" s="125" t="s">
        <v>421</v>
      </c>
      <c r="G347" s="125" t="s">
        <v>67</v>
      </c>
      <c r="H347" s="125" t="s">
        <v>338</v>
      </c>
      <c r="I347" s="125" t="s">
        <v>339</v>
      </c>
      <c r="J347" s="126" t="s">
        <v>342</v>
      </c>
      <c r="K347" s="127" t="n">
        <v>6.7</v>
      </c>
      <c r="L347" s="127" t="n">
        <v>0</v>
      </c>
      <c r="M347" s="127" t="n">
        <v>0</v>
      </c>
    </row>
    <row collapsed="false" customFormat="false" customHeight="false" hidden="true" ht="25.5" outlineLevel="3" r="348">
      <c r="A348" s="125" t="s">
        <v>488</v>
      </c>
      <c r="B348" s="126" t="s">
        <v>489</v>
      </c>
      <c r="C348" s="125" t="s">
        <v>62</v>
      </c>
      <c r="D348" s="125" t="s">
        <v>335</v>
      </c>
      <c r="E348" s="126" t="s">
        <v>336</v>
      </c>
      <c r="F348" s="125" t="s">
        <v>421</v>
      </c>
      <c r="G348" s="125" t="s">
        <v>67</v>
      </c>
      <c r="H348" s="125" t="s">
        <v>338</v>
      </c>
      <c r="I348" s="125" t="s">
        <v>339</v>
      </c>
      <c r="J348" s="126" t="s">
        <v>354</v>
      </c>
      <c r="K348" s="127" t="n">
        <v>797.4</v>
      </c>
      <c r="L348" s="127" t="n">
        <v>0</v>
      </c>
      <c r="M348" s="127" t="n">
        <v>0</v>
      </c>
    </row>
    <row collapsed="false" customFormat="false" customHeight="false" hidden="true" ht="25.5" outlineLevel="3" r="349">
      <c r="A349" s="125" t="s">
        <v>488</v>
      </c>
      <c r="B349" s="126" t="s">
        <v>489</v>
      </c>
      <c r="C349" s="125" t="s">
        <v>62</v>
      </c>
      <c r="D349" s="125" t="s">
        <v>180</v>
      </c>
      <c r="E349" s="126" t="s">
        <v>336</v>
      </c>
      <c r="F349" s="125" t="s">
        <v>421</v>
      </c>
      <c r="G349" s="125" t="s">
        <v>67</v>
      </c>
      <c r="H349" s="125" t="s">
        <v>338</v>
      </c>
      <c r="I349" s="125" t="s">
        <v>339</v>
      </c>
      <c r="J349" s="126" t="s">
        <v>374</v>
      </c>
      <c r="K349" s="127" t="n">
        <v>3017.9</v>
      </c>
      <c r="L349" s="127" t="n">
        <v>0</v>
      </c>
      <c r="M349" s="127" t="n">
        <v>0</v>
      </c>
    </row>
    <row collapsed="false" customFormat="false" customHeight="false" hidden="true" ht="25.5" outlineLevel="3" r="350">
      <c r="A350" s="125" t="s">
        <v>488</v>
      </c>
      <c r="B350" s="126" t="s">
        <v>489</v>
      </c>
      <c r="C350" s="125" t="s">
        <v>55</v>
      </c>
      <c r="D350" s="125" t="s">
        <v>379</v>
      </c>
      <c r="E350" s="126" t="s">
        <v>336</v>
      </c>
      <c r="F350" s="125" t="s">
        <v>421</v>
      </c>
      <c r="G350" s="125" t="s">
        <v>67</v>
      </c>
      <c r="H350" s="125" t="s">
        <v>338</v>
      </c>
      <c r="I350" s="125" t="s">
        <v>339</v>
      </c>
      <c r="J350" s="126" t="s">
        <v>381</v>
      </c>
      <c r="K350" s="127" t="n">
        <v>9000</v>
      </c>
      <c r="L350" s="127" t="n">
        <v>0</v>
      </c>
      <c r="M350" s="127" t="n">
        <v>0</v>
      </c>
    </row>
    <row collapsed="false" customFormat="false" customHeight="false" hidden="true" ht="51" outlineLevel="3" r="351">
      <c r="A351" s="125" t="s">
        <v>490</v>
      </c>
      <c r="B351" s="126" t="s">
        <v>491</v>
      </c>
      <c r="C351" s="125" t="s">
        <v>62</v>
      </c>
      <c r="D351" s="125" t="s">
        <v>335</v>
      </c>
      <c r="E351" s="126" t="s">
        <v>336</v>
      </c>
      <c r="F351" s="125" t="s">
        <v>421</v>
      </c>
      <c r="G351" s="125" t="s">
        <v>67</v>
      </c>
      <c r="H351" s="125" t="s">
        <v>338</v>
      </c>
      <c r="I351" s="125" t="s">
        <v>339</v>
      </c>
      <c r="J351" s="126" t="s">
        <v>341</v>
      </c>
      <c r="K351" s="127" t="n">
        <v>1530</v>
      </c>
      <c r="L351" s="127" t="n">
        <v>0</v>
      </c>
      <c r="M351" s="127" t="n">
        <v>0</v>
      </c>
    </row>
    <row collapsed="false" customFormat="false" customHeight="false" hidden="true" ht="51" outlineLevel="3" r="352">
      <c r="A352" s="125" t="s">
        <v>490</v>
      </c>
      <c r="B352" s="126" t="s">
        <v>491</v>
      </c>
      <c r="C352" s="125" t="s">
        <v>62</v>
      </c>
      <c r="D352" s="125" t="s">
        <v>335</v>
      </c>
      <c r="E352" s="126" t="s">
        <v>336</v>
      </c>
      <c r="F352" s="125" t="s">
        <v>421</v>
      </c>
      <c r="G352" s="125" t="s">
        <v>67</v>
      </c>
      <c r="H352" s="125" t="s">
        <v>338</v>
      </c>
      <c r="I352" s="125" t="s">
        <v>339</v>
      </c>
      <c r="J352" s="126" t="s">
        <v>342</v>
      </c>
      <c r="K352" s="127" t="n">
        <v>345</v>
      </c>
      <c r="L352" s="127" t="n">
        <v>0</v>
      </c>
      <c r="M352" s="127" t="n">
        <v>0</v>
      </c>
    </row>
    <row collapsed="false" customFormat="false" customHeight="false" hidden="true" ht="51" outlineLevel="3" r="353">
      <c r="A353" s="125" t="s">
        <v>490</v>
      </c>
      <c r="B353" s="126" t="s">
        <v>491</v>
      </c>
      <c r="C353" s="125" t="s">
        <v>62</v>
      </c>
      <c r="D353" s="125" t="s">
        <v>335</v>
      </c>
      <c r="E353" s="126" t="s">
        <v>336</v>
      </c>
      <c r="F353" s="125" t="s">
        <v>421</v>
      </c>
      <c r="G353" s="125" t="s">
        <v>67</v>
      </c>
      <c r="H353" s="125" t="s">
        <v>338</v>
      </c>
      <c r="I353" s="125" t="s">
        <v>339</v>
      </c>
      <c r="J353" s="126" t="s">
        <v>459</v>
      </c>
      <c r="K353" s="127" t="n">
        <v>3358</v>
      </c>
      <c r="L353" s="127" t="n">
        <v>0</v>
      </c>
      <c r="M353" s="127" t="n">
        <v>0</v>
      </c>
    </row>
    <row collapsed="false" customFormat="false" customHeight="false" hidden="true" ht="51" outlineLevel="3" r="354">
      <c r="A354" s="125" t="s">
        <v>490</v>
      </c>
      <c r="B354" s="126" t="s">
        <v>491</v>
      </c>
      <c r="C354" s="125" t="s">
        <v>62</v>
      </c>
      <c r="D354" s="125" t="s">
        <v>335</v>
      </c>
      <c r="E354" s="126" t="s">
        <v>336</v>
      </c>
      <c r="F354" s="125" t="s">
        <v>421</v>
      </c>
      <c r="G354" s="125" t="s">
        <v>67</v>
      </c>
      <c r="H354" s="125" t="s">
        <v>338</v>
      </c>
      <c r="I354" s="125" t="s">
        <v>339</v>
      </c>
      <c r="J354" s="126" t="s">
        <v>460</v>
      </c>
      <c r="K354" s="127" t="n">
        <v>900</v>
      </c>
      <c r="L354" s="127" t="n">
        <v>0</v>
      </c>
      <c r="M354" s="127" t="n">
        <v>0</v>
      </c>
    </row>
    <row collapsed="false" customFormat="false" customHeight="false" hidden="true" ht="51" outlineLevel="3" r="355">
      <c r="A355" s="125" t="s">
        <v>490</v>
      </c>
      <c r="B355" s="126" t="s">
        <v>491</v>
      </c>
      <c r="C355" s="125" t="s">
        <v>62</v>
      </c>
      <c r="D355" s="125" t="s">
        <v>335</v>
      </c>
      <c r="E355" s="126" t="s">
        <v>336</v>
      </c>
      <c r="F355" s="125" t="s">
        <v>421</v>
      </c>
      <c r="G355" s="125" t="s">
        <v>67</v>
      </c>
      <c r="H355" s="125" t="s">
        <v>338</v>
      </c>
      <c r="I355" s="125" t="s">
        <v>339</v>
      </c>
      <c r="J355" s="126" t="s">
        <v>349</v>
      </c>
      <c r="K355" s="127" t="n">
        <v>1002</v>
      </c>
      <c r="L355" s="127" t="n">
        <v>0</v>
      </c>
      <c r="M355" s="127" t="n">
        <v>0</v>
      </c>
    </row>
    <row collapsed="false" customFormat="false" customHeight="false" hidden="true" ht="51" outlineLevel="3" r="356">
      <c r="A356" s="125" t="s">
        <v>490</v>
      </c>
      <c r="B356" s="126" t="s">
        <v>491</v>
      </c>
      <c r="C356" s="125" t="s">
        <v>62</v>
      </c>
      <c r="D356" s="125" t="s">
        <v>335</v>
      </c>
      <c r="E356" s="126" t="s">
        <v>336</v>
      </c>
      <c r="F356" s="125" t="s">
        <v>421</v>
      </c>
      <c r="G356" s="125" t="s">
        <v>67</v>
      </c>
      <c r="H356" s="125" t="s">
        <v>338</v>
      </c>
      <c r="I356" s="125" t="s">
        <v>339</v>
      </c>
      <c r="J356" s="126" t="s">
        <v>353</v>
      </c>
      <c r="K356" s="127" t="n">
        <v>500</v>
      </c>
      <c r="L356" s="127" t="n">
        <v>0</v>
      </c>
      <c r="M356" s="127" t="n">
        <v>0</v>
      </c>
    </row>
    <row collapsed="false" customFormat="false" customHeight="false" hidden="true" ht="51" outlineLevel="3" r="357">
      <c r="A357" s="125" t="s">
        <v>490</v>
      </c>
      <c r="B357" s="126" t="s">
        <v>491</v>
      </c>
      <c r="C357" s="125" t="s">
        <v>62</v>
      </c>
      <c r="D357" s="125" t="s">
        <v>335</v>
      </c>
      <c r="E357" s="126" t="s">
        <v>336</v>
      </c>
      <c r="F357" s="125" t="s">
        <v>421</v>
      </c>
      <c r="G357" s="125" t="s">
        <v>67</v>
      </c>
      <c r="H357" s="125" t="s">
        <v>338</v>
      </c>
      <c r="I357" s="125" t="s">
        <v>339</v>
      </c>
      <c r="J357" s="126" t="s">
        <v>462</v>
      </c>
      <c r="K357" s="127" t="n">
        <v>329.6</v>
      </c>
      <c r="L357" s="127" t="n">
        <v>0</v>
      </c>
      <c r="M357" s="127" t="n">
        <v>0</v>
      </c>
    </row>
    <row collapsed="false" customFormat="false" customHeight="false" hidden="true" ht="51" outlineLevel="3" r="358">
      <c r="A358" s="125" t="s">
        <v>490</v>
      </c>
      <c r="B358" s="126" t="s">
        <v>491</v>
      </c>
      <c r="C358" s="125" t="s">
        <v>62</v>
      </c>
      <c r="D358" s="125" t="s">
        <v>335</v>
      </c>
      <c r="E358" s="126" t="s">
        <v>336</v>
      </c>
      <c r="F358" s="125" t="s">
        <v>421</v>
      </c>
      <c r="G358" s="125" t="s">
        <v>67</v>
      </c>
      <c r="H358" s="125" t="s">
        <v>338</v>
      </c>
      <c r="I358" s="125" t="s">
        <v>339</v>
      </c>
      <c r="J358" s="126" t="s">
        <v>463</v>
      </c>
      <c r="K358" s="127" t="n">
        <v>150</v>
      </c>
      <c r="L358" s="127" t="n">
        <v>0</v>
      </c>
      <c r="M358" s="127" t="n">
        <v>0</v>
      </c>
    </row>
    <row collapsed="false" customFormat="false" customHeight="false" hidden="true" ht="51" outlineLevel="3" r="359">
      <c r="A359" s="125" t="s">
        <v>490</v>
      </c>
      <c r="B359" s="126" t="s">
        <v>491</v>
      </c>
      <c r="C359" s="125" t="s">
        <v>62</v>
      </c>
      <c r="D359" s="125" t="s">
        <v>335</v>
      </c>
      <c r="E359" s="126" t="s">
        <v>336</v>
      </c>
      <c r="F359" s="125" t="s">
        <v>421</v>
      </c>
      <c r="G359" s="125" t="s">
        <v>67</v>
      </c>
      <c r="H359" s="125" t="s">
        <v>338</v>
      </c>
      <c r="I359" s="125" t="s">
        <v>339</v>
      </c>
      <c r="J359" s="126" t="s">
        <v>464</v>
      </c>
      <c r="K359" s="127" t="n">
        <v>3333</v>
      </c>
      <c r="L359" s="127" t="n">
        <v>0</v>
      </c>
      <c r="M359" s="127" t="n">
        <v>0</v>
      </c>
    </row>
    <row collapsed="false" customFormat="false" customHeight="false" hidden="true" ht="51" outlineLevel="3" r="360">
      <c r="A360" s="125" t="s">
        <v>490</v>
      </c>
      <c r="B360" s="126" t="s">
        <v>491</v>
      </c>
      <c r="C360" s="125" t="s">
        <v>62</v>
      </c>
      <c r="D360" s="125" t="s">
        <v>335</v>
      </c>
      <c r="E360" s="126" t="s">
        <v>336</v>
      </c>
      <c r="F360" s="125" t="s">
        <v>421</v>
      </c>
      <c r="G360" s="125" t="s">
        <v>67</v>
      </c>
      <c r="H360" s="125" t="s">
        <v>338</v>
      </c>
      <c r="I360" s="125" t="s">
        <v>339</v>
      </c>
      <c r="J360" s="126" t="s">
        <v>357</v>
      </c>
      <c r="K360" s="127" t="n">
        <v>100</v>
      </c>
      <c r="L360" s="127" t="n">
        <v>0</v>
      </c>
      <c r="M360" s="127" t="n">
        <v>0</v>
      </c>
    </row>
    <row collapsed="false" customFormat="false" customHeight="false" hidden="true" ht="51" outlineLevel="3" r="361">
      <c r="A361" s="125" t="s">
        <v>490</v>
      </c>
      <c r="B361" s="126" t="s">
        <v>491</v>
      </c>
      <c r="C361" s="125" t="s">
        <v>62</v>
      </c>
      <c r="D361" s="125" t="s">
        <v>335</v>
      </c>
      <c r="E361" s="126" t="s">
        <v>336</v>
      </c>
      <c r="F361" s="125" t="s">
        <v>421</v>
      </c>
      <c r="G361" s="125" t="s">
        <v>67</v>
      </c>
      <c r="H361" s="125" t="s">
        <v>338</v>
      </c>
      <c r="I361" s="125" t="s">
        <v>339</v>
      </c>
      <c r="J361" s="126" t="s">
        <v>377</v>
      </c>
      <c r="K361" s="127" t="n">
        <v>90</v>
      </c>
      <c r="L361" s="127" t="n">
        <v>0</v>
      </c>
      <c r="M361" s="127" t="n">
        <v>0</v>
      </c>
    </row>
    <row collapsed="false" customFormat="false" customHeight="false" hidden="true" ht="51" outlineLevel="3" r="362">
      <c r="A362" s="125" t="s">
        <v>490</v>
      </c>
      <c r="B362" s="126" t="s">
        <v>491</v>
      </c>
      <c r="C362" s="125" t="s">
        <v>62</v>
      </c>
      <c r="D362" s="125" t="s">
        <v>335</v>
      </c>
      <c r="E362" s="126" t="s">
        <v>336</v>
      </c>
      <c r="F362" s="125" t="s">
        <v>421</v>
      </c>
      <c r="G362" s="125" t="s">
        <v>67</v>
      </c>
      <c r="H362" s="125" t="s">
        <v>338</v>
      </c>
      <c r="I362" s="125" t="s">
        <v>339</v>
      </c>
      <c r="J362" s="126" t="s">
        <v>358</v>
      </c>
      <c r="K362" s="127" t="n">
        <v>300</v>
      </c>
      <c r="L362" s="127" t="n">
        <v>0</v>
      </c>
      <c r="M362" s="127" t="n">
        <v>0</v>
      </c>
    </row>
    <row collapsed="false" customFormat="false" customHeight="false" hidden="true" ht="51" outlineLevel="3" r="363">
      <c r="A363" s="125" t="s">
        <v>490</v>
      </c>
      <c r="B363" s="126" t="s">
        <v>491</v>
      </c>
      <c r="C363" s="125" t="s">
        <v>62</v>
      </c>
      <c r="D363" s="125" t="s">
        <v>335</v>
      </c>
      <c r="E363" s="126" t="s">
        <v>336</v>
      </c>
      <c r="F363" s="125" t="s">
        <v>421</v>
      </c>
      <c r="G363" s="125" t="s">
        <v>67</v>
      </c>
      <c r="H363" s="125" t="s">
        <v>338</v>
      </c>
      <c r="I363" s="125" t="s">
        <v>339</v>
      </c>
      <c r="J363" s="126" t="s">
        <v>364</v>
      </c>
      <c r="K363" s="127" t="n">
        <v>450</v>
      </c>
      <c r="L363" s="127" t="n">
        <v>0</v>
      </c>
      <c r="M363" s="127" t="n">
        <v>0</v>
      </c>
    </row>
    <row collapsed="false" customFormat="false" customHeight="false" hidden="true" ht="51" outlineLevel="3" r="364">
      <c r="A364" s="125" t="s">
        <v>490</v>
      </c>
      <c r="B364" s="126" t="s">
        <v>491</v>
      </c>
      <c r="C364" s="125" t="s">
        <v>62</v>
      </c>
      <c r="D364" s="125" t="s">
        <v>335</v>
      </c>
      <c r="E364" s="126" t="s">
        <v>336</v>
      </c>
      <c r="F364" s="125" t="s">
        <v>421</v>
      </c>
      <c r="G364" s="125" t="s">
        <v>67</v>
      </c>
      <c r="H364" s="125" t="s">
        <v>338</v>
      </c>
      <c r="I364" s="125" t="s">
        <v>339</v>
      </c>
      <c r="J364" s="126" t="s">
        <v>366</v>
      </c>
      <c r="K364" s="127" t="n">
        <v>300</v>
      </c>
      <c r="L364" s="127" t="n">
        <v>0</v>
      </c>
      <c r="M364" s="127" t="n">
        <v>0</v>
      </c>
    </row>
    <row collapsed="false" customFormat="false" customHeight="false" hidden="true" ht="51" outlineLevel="3" r="365">
      <c r="A365" s="125" t="s">
        <v>490</v>
      </c>
      <c r="B365" s="126" t="s">
        <v>491</v>
      </c>
      <c r="C365" s="125" t="s">
        <v>62</v>
      </c>
      <c r="D365" s="125" t="s">
        <v>335</v>
      </c>
      <c r="E365" s="126" t="s">
        <v>336</v>
      </c>
      <c r="F365" s="125" t="s">
        <v>421</v>
      </c>
      <c r="G365" s="125" t="s">
        <v>67</v>
      </c>
      <c r="H365" s="125" t="s">
        <v>338</v>
      </c>
      <c r="I365" s="125" t="s">
        <v>339</v>
      </c>
      <c r="J365" s="126" t="s">
        <v>436</v>
      </c>
      <c r="K365" s="127" t="n">
        <v>1000</v>
      </c>
      <c r="L365" s="127" t="n">
        <v>0</v>
      </c>
      <c r="M365" s="127" t="n">
        <v>0</v>
      </c>
    </row>
    <row collapsed="false" customFormat="false" customHeight="false" hidden="true" ht="51" outlineLevel="3" r="366">
      <c r="A366" s="125" t="s">
        <v>490</v>
      </c>
      <c r="B366" s="126" t="s">
        <v>491</v>
      </c>
      <c r="C366" s="125" t="s">
        <v>62</v>
      </c>
      <c r="D366" s="125" t="s">
        <v>335</v>
      </c>
      <c r="E366" s="126" t="s">
        <v>336</v>
      </c>
      <c r="F366" s="125" t="s">
        <v>421</v>
      </c>
      <c r="G366" s="125" t="s">
        <v>67</v>
      </c>
      <c r="H366" s="125" t="s">
        <v>338</v>
      </c>
      <c r="I366" s="125" t="s">
        <v>339</v>
      </c>
      <c r="J366" s="126" t="s">
        <v>368</v>
      </c>
      <c r="K366" s="127" t="n">
        <v>499.8</v>
      </c>
      <c r="L366" s="127" t="n">
        <v>0</v>
      </c>
      <c r="M366" s="127" t="n">
        <v>0</v>
      </c>
    </row>
    <row collapsed="false" customFormat="false" customHeight="false" hidden="true" ht="51" outlineLevel="3" r="367">
      <c r="A367" s="125" t="s">
        <v>490</v>
      </c>
      <c r="B367" s="126" t="s">
        <v>491</v>
      </c>
      <c r="C367" s="125" t="s">
        <v>62</v>
      </c>
      <c r="D367" s="125" t="s">
        <v>180</v>
      </c>
      <c r="E367" s="126" t="s">
        <v>336</v>
      </c>
      <c r="F367" s="125" t="s">
        <v>421</v>
      </c>
      <c r="G367" s="125" t="s">
        <v>67</v>
      </c>
      <c r="H367" s="125" t="s">
        <v>338</v>
      </c>
      <c r="I367" s="125" t="s">
        <v>339</v>
      </c>
      <c r="J367" s="126" t="s">
        <v>375</v>
      </c>
      <c r="K367" s="127" t="n">
        <v>284.3</v>
      </c>
      <c r="L367" s="127" t="n">
        <v>0</v>
      </c>
      <c r="M367" s="127" t="n">
        <v>0</v>
      </c>
    </row>
    <row collapsed="false" customFormat="false" customHeight="false" hidden="true" ht="51" outlineLevel="3" r="368">
      <c r="A368" s="125" t="s">
        <v>490</v>
      </c>
      <c r="B368" s="126" t="s">
        <v>491</v>
      </c>
      <c r="C368" s="125" t="s">
        <v>146</v>
      </c>
      <c r="D368" s="125" t="s">
        <v>470</v>
      </c>
      <c r="E368" s="126" t="s">
        <v>336</v>
      </c>
      <c r="F368" s="125" t="s">
        <v>421</v>
      </c>
      <c r="G368" s="125" t="s">
        <v>67</v>
      </c>
      <c r="H368" s="125" t="s">
        <v>338</v>
      </c>
      <c r="I368" s="125" t="s">
        <v>339</v>
      </c>
      <c r="J368" s="126" t="s">
        <v>492</v>
      </c>
      <c r="K368" s="127" t="n">
        <v>250</v>
      </c>
      <c r="L368" s="127" t="n">
        <v>0</v>
      </c>
      <c r="M368" s="127" t="n">
        <v>0</v>
      </c>
    </row>
    <row collapsed="false" customFormat="false" customHeight="false" hidden="true" ht="51" outlineLevel="3" r="369">
      <c r="A369" s="125" t="s">
        <v>490</v>
      </c>
      <c r="B369" s="126" t="s">
        <v>491</v>
      </c>
      <c r="C369" s="125" t="s">
        <v>146</v>
      </c>
      <c r="D369" s="125" t="s">
        <v>470</v>
      </c>
      <c r="E369" s="126" t="s">
        <v>336</v>
      </c>
      <c r="F369" s="125" t="s">
        <v>421</v>
      </c>
      <c r="G369" s="125" t="s">
        <v>67</v>
      </c>
      <c r="H369" s="125" t="s">
        <v>338</v>
      </c>
      <c r="I369" s="125" t="s">
        <v>339</v>
      </c>
      <c r="J369" s="126" t="s">
        <v>472</v>
      </c>
      <c r="K369" s="127" t="n">
        <v>300</v>
      </c>
      <c r="L369" s="127" t="n">
        <v>0</v>
      </c>
      <c r="M369" s="127" t="n">
        <v>0</v>
      </c>
    </row>
    <row collapsed="false" customFormat="false" customHeight="false" hidden="true" ht="51" outlineLevel="3" r="370">
      <c r="A370" s="125" t="s">
        <v>490</v>
      </c>
      <c r="B370" s="126" t="s">
        <v>491</v>
      </c>
      <c r="C370" s="125" t="s">
        <v>437</v>
      </c>
      <c r="D370" s="125" t="s">
        <v>438</v>
      </c>
      <c r="E370" s="126" t="s">
        <v>336</v>
      </c>
      <c r="F370" s="125" t="s">
        <v>421</v>
      </c>
      <c r="G370" s="125" t="s">
        <v>67</v>
      </c>
      <c r="H370" s="125" t="s">
        <v>338</v>
      </c>
      <c r="I370" s="125" t="s">
        <v>339</v>
      </c>
      <c r="J370" s="126" t="s">
        <v>439</v>
      </c>
      <c r="K370" s="127" t="n">
        <v>887.3</v>
      </c>
      <c r="L370" s="127" t="n">
        <v>0</v>
      </c>
      <c r="M370" s="127" t="n">
        <v>0</v>
      </c>
    </row>
    <row collapsed="false" customFormat="false" customHeight="false" hidden="true" ht="51" outlineLevel="3" r="371">
      <c r="A371" s="125" t="s">
        <v>490</v>
      </c>
      <c r="B371" s="126" t="s">
        <v>491</v>
      </c>
      <c r="C371" s="125" t="s">
        <v>48</v>
      </c>
      <c r="D371" s="125" t="s">
        <v>440</v>
      </c>
      <c r="E371" s="126" t="s">
        <v>336</v>
      </c>
      <c r="F371" s="125" t="s">
        <v>421</v>
      </c>
      <c r="G371" s="125" t="s">
        <v>67</v>
      </c>
      <c r="H371" s="125" t="s">
        <v>338</v>
      </c>
      <c r="I371" s="125" t="s">
        <v>339</v>
      </c>
      <c r="J371" s="126" t="s">
        <v>449</v>
      </c>
      <c r="K371" s="127" t="n">
        <v>40</v>
      </c>
      <c r="L371" s="127" t="n">
        <v>0</v>
      </c>
      <c r="M371" s="127" t="n">
        <v>0</v>
      </c>
    </row>
    <row collapsed="false" customFormat="false" customHeight="false" hidden="true" ht="51" outlineLevel="3" r="372">
      <c r="A372" s="125" t="s">
        <v>490</v>
      </c>
      <c r="B372" s="126" t="s">
        <v>491</v>
      </c>
      <c r="C372" s="125" t="s">
        <v>48</v>
      </c>
      <c r="D372" s="125" t="s">
        <v>196</v>
      </c>
      <c r="E372" s="126" t="s">
        <v>336</v>
      </c>
      <c r="F372" s="125" t="s">
        <v>421</v>
      </c>
      <c r="G372" s="125" t="s">
        <v>67</v>
      </c>
      <c r="H372" s="125" t="s">
        <v>338</v>
      </c>
      <c r="I372" s="125" t="s">
        <v>339</v>
      </c>
      <c r="J372" s="126" t="s">
        <v>493</v>
      </c>
      <c r="K372" s="127" t="n">
        <v>711.3</v>
      </c>
      <c r="L372" s="127" t="n">
        <v>0</v>
      </c>
      <c r="M372" s="127" t="n">
        <v>0</v>
      </c>
    </row>
    <row collapsed="false" customFormat="false" customHeight="false" hidden="true" ht="51" outlineLevel="3" r="373">
      <c r="A373" s="125" t="s">
        <v>490</v>
      </c>
      <c r="B373" s="126" t="s">
        <v>491</v>
      </c>
      <c r="C373" s="125" t="s">
        <v>48</v>
      </c>
      <c r="D373" s="125" t="s">
        <v>196</v>
      </c>
      <c r="E373" s="126" t="s">
        <v>336</v>
      </c>
      <c r="F373" s="125" t="s">
        <v>421</v>
      </c>
      <c r="G373" s="125" t="s">
        <v>67</v>
      </c>
      <c r="H373" s="125" t="s">
        <v>338</v>
      </c>
      <c r="I373" s="125" t="s">
        <v>339</v>
      </c>
      <c r="J373" s="126" t="s">
        <v>477</v>
      </c>
      <c r="K373" s="127" t="n">
        <v>199.8</v>
      </c>
      <c r="L373" s="127" t="n">
        <v>0</v>
      </c>
      <c r="M373" s="127" t="n">
        <v>0</v>
      </c>
    </row>
    <row collapsed="false" customFormat="false" customHeight="false" hidden="true" ht="89.25" outlineLevel="3" r="374">
      <c r="A374" s="125" t="s">
        <v>494</v>
      </c>
      <c r="B374" s="126" t="s">
        <v>495</v>
      </c>
      <c r="C374" s="125" t="s">
        <v>62</v>
      </c>
      <c r="D374" s="125" t="s">
        <v>335</v>
      </c>
      <c r="E374" s="126" t="s">
        <v>336</v>
      </c>
      <c r="F374" s="125" t="s">
        <v>421</v>
      </c>
      <c r="G374" s="125" t="s">
        <v>67</v>
      </c>
      <c r="H374" s="125" t="s">
        <v>338</v>
      </c>
      <c r="I374" s="125" t="s">
        <v>339</v>
      </c>
      <c r="J374" s="126" t="s">
        <v>343</v>
      </c>
      <c r="K374" s="127" t="n">
        <v>15</v>
      </c>
      <c r="L374" s="127" t="n">
        <v>0</v>
      </c>
      <c r="M374" s="127" t="n">
        <v>0</v>
      </c>
    </row>
    <row collapsed="false" customFormat="false" customHeight="false" hidden="true" ht="114.75" outlineLevel="2" r="375">
      <c r="A375" s="120" t="s">
        <v>496</v>
      </c>
      <c r="B375" s="130" t="s">
        <v>497</v>
      </c>
      <c r="C375" s="122"/>
      <c r="D375" s="122"/>
      <c r="E375" s="121"/>
      <c r="F375" s="122"/>
      <c r="G375" s="122"/>
      <c r="H375" s="122"/>
      <c r="I375" s="122"/>
      <c r="J375" s="121"/>
      <c r="K375" s="123" t="n">
        <v>594858.4</v>
      </c>
      <c r="L375" s="123" t="n">
        <v>498536.2</v>
      </c>
      <c r="M375" s="123" t="n">
        <v>528657.9</v>
      </c>
    </row>
    <row collapsed="false" customFormat="false" customHeight="false" hidden="true" ht="89.25" outlineLevel="3" r="376">
      <c r="A376" s="125" t="s">
        <v>496</v>
      </c>
      <c r="B376" s="131" t="s">
        <v>497</v>
      </c>
      <c r="C376" s="125" t="s">
        <v>62</v>
      </c>
      <c r="D376" s="125" t="s">
        <v>498</v>
      </c>
      <c r="E376" s="126" t="s">
        <v>499</v>
      </c>
      <c r="F376" s="125" t="s">
        <v>426</v>
      </c>
      <c r="G376" s="125" t="s">
        <v>67</v>
      </c>
      <c r="H376" s="125" t="s">
        <v>407</v>
      </c>
      <c r="I376" s="125" t="s">
        <v>339</v>
      </c>
      <c r="J376" s="126" t="s">
        <v>371</v>
      </c>
      <c r="K376" s="127" t="n">
        <v>90928.1</v>
      </c>
      <c r="L376" s="127" t="n">
        <v>20638</v>
      </c>
      <c r="M376" s="127" t="n">
        <v>20638</v>
      </c>
    </row>
    <row collapsed="false" customFormat="false" customHeight="false" hidden="true" ht="89.25" outlineLevel="3" r="377">
      <c r="A377" s="125" t="s">
        <v>496</v>
      </c>
      <c r="B377" s="131" t="s">
        <v>497</v>
      </c>
      <c r="C377" s="125" t="s">
        <v>48</v>
      </c>
      <c r="D377" s="125" t="s">
        <v>486</v>
      </c>
      <c r="E377" s="126" t="s">
        <v>487</v>
      </c>
      <c r="F377" s="125" t="s">
        <v>426</v>
      </c>
      <c r="G377" s="125" t="s">
        <v>67</v>
      </c>
      <c r="H377" s="125" t="s">
        <v>407</v>
      </c>
      <c r="I377" s="125" t="s">
        <v>406</v>
      </c>
      <c r="J377" s="126" t="s">
        <v>371</v>
      </c>
      <c r="K377" s="127" t="n">
        <v>333015.1</v>
      </c>
      <c r="L377" s="127" t="n">
        <v>0</v>
      </c>
      <c r="M377" s="127" t="n">
        <v>0</v>
      </c>
    </row>
    <row collapsed="false" customFormat="false" customHeight="false" hidden="true" ht="89.25" outlineLevel="3" r="378">
      <c r="A378" s="125" t="s">
        <v>496</v>
      </c>
      <c r="B378" s="131" t="s">
        <v>497</v>
      </c>
      <c r="C378" s="125" t="s">
        <v>48</v>
      </c>
      <c r="D378" s="125" t="s">
        <v>440</v>
      </c>
      <c r="E378" s="126" t="s">
        <v>336</v>
      </c>
      <c r="F378" s="125" t="s">
        <v>426</v>
      </c>
      <c r="G378" s="125" t="s">
        <v>67</v>
      </c>
      <c r="H378" s="125" t="s">
        <v>407</v>
      </c>
      <c r="I378" s="125" t="s">
        <v>339</v>
      </c>
      <c r="J378" s="126" t="s">
        <v>455</v>
      </c>
      <c r="K378" s="127" t="n">
        <v>173.3</v>
      </c>
      <c r="L378" s="127" t="n">
        <v>0</v>
      </c>
      <c r="M378" s="127" t="n">
        <v>0</v>
      </c>
    </row>
    <row collapsed="false" customFormat="false" customHeight="false" hidden="true" ht="25.5" outlineLevel="3" r="379">
      <c r="A379" s="125" t="s">
        <v>500</v>
      </c>
      <c r="B379" s="126" t="s">
        <v>501</v>
      </c>
      <c r="C379" s="125" t="s">
        <v>62</v>
      </c>
      <c r="D379" s="125" t="s">
        <v>335</v>
      </c>
      <c r="E379" s="126" t="s">
        <v>336</v>
      </c>
      <c r="F379" s="125" t="s">
        <v>421</v>
      </c>
      <c r="G379" s="125" t="s">
        <v>67</v>
      </c>
      <c r="H379" s="125" t="s">
        <v>338</v>
      </c>
      <c r="I379" s="125" t="s">
        <v>339</v>
      </c>
      <c r="J379" s="126" t="s">
        <v>341</v>
      </c>
      <c r="K379" s="127" t="n">
        <v>2184</v>
      </c>
      <c r="L379" s="127" t="n">
        <v>0</v>
      </c>
      <c r="M379" s="127" t="n">
        <v>0</v>
      </c>
    </row>
    <row collapsed="false" customFormat="false" customHeight="false" hidden="true" ht="25.5" outlineLevel="3" r="380">
      <c r="A380" s="125" t="s">
        <v>500</v>
      </c>
      <c r="B380" s="126" t="s">
        <v>501</v>
      </c>
      <c r="C380" s="125" t="s">
        <v>62</v>
      </c>
      <c r="D380" s="125" t="s">
        <v>335</v>
      </c>
      <c r="E380" s="126" t="s">
        <v>336</v>
      </c>
      <c r="F380" s="125" t="s">
        <v>421</v>
      </c>
      <c r="G380" s="125" t="s">
        <v>67</v>
      </c>
      <c r="H380" s="125" t="s">
        <v>338</v>
      </c>
      <c r="I380" s="125" t="s">
        <v>339</v>
      </c>
      <c r="J380" s="126" t="s">
        <v>342</v>
      </c>
      <c r="K380" s="127" t="n">
        <v>555.1</v>
      </c>
      <c r="L380" s="127" t="n">
        <v>0</v>
      </c>
      <c r="M380" s="127" t="n">
        <v>0</v>
      </c>
    </row>
    <row collapsed="false" customFormat="false" customHeight="false" hidden="true" ht="25.5" outlineLevel="3" r="381">
      <c r="A381" s="125" t="s">
        <v>500</v>
      </c>
      <c r="B381" s="126" t="s">
        <v>501</v>
      </c>
      <c r="C381" s="125" t="s">
        <v>62</v>
      </c>
      <c r="D381" s="125" t="s">
        <v>335</v>
      </c>
      <c r="E381" s="126" t="s">
        <v>336</v>
      </c>
      <c r="F381" s="125" t="s">
        <v>421</v>
      </c>
      <c r="G381" s="125" t="s">
        <v>67</v>
      </c>
      <c r="H381" s="125" t="s">
        <v>338</v>
      </c>
      <c r="I381" s="125" t="s">
        <v>339</v>
      </c>
      <c r="J381" s="126" t="s">
        <v>458</v>
      </c>
      <c r="K381" s="127" t="n">
        <v>300</v>
      </c>
      <c r="L381" s="127" t="n">
        <v>0</v>
      </c>
      <c r="M381" s="127" t="n">
        <v>0</v>
      </c>
    </row>
    <row collapsed="false" customFormat="false" customHeight="false" hidden="true" ht="25.5" outlineLevel="3" r="382">
      <c r="A382" s="125" t="s">
        <v>500</v>
      </c>
      <c r="B382" s="126" t="s">
        <v>501</v>
      </c>
      <c r="C382" s="125" t="s">
        <v>62</v>
      </c>
      <c r="D382" s="125" t="s">
        <v>335</v>
      </c>
      <c r="E382" s="126" t="s">
        <v>336</v>
      </c>
      <c r="F382" s="125" t="s">
        <v>421</v>
      </c>
      <c r="G382" s="125" t="s">
        <v>67</v>
      </c>
      <c r="H382" s="125" t="s">
        <v>338</v>
      </c>
      <c r="I382" s="125" t="s">
        <v>339</v>
      </c>
      <c r="J382" s="126" t="s">
        <v>460</v>
      </c>
      <c r="K382" s="127" t="n">
        <v>600</v>
      </c>
      <c r="L382" s="127" t="n">
        <v>0</v>
      </c>
      <c r="M382" s="127" t="n">
        <v>0</v>
      </c>
    </row>
    <row collapsed="false" customFormat="false" customHeight="false" hidden="true" ht="25.5" outlineLevel="3" r="383">
      <c r="A383" s="125" t="s">
        <v>500</v>
      </c>
      <c r="B383" s="126" t="s">
        <v>501</v>
      </c>
      <c r="C383" s="125" t="s">
        <v>62</v>
      </c>
      <c r="D383" s="125" t="s">
        <v>335</v>
      </c>
      <c r="E383" s="126" t="s">
        <v>336</v>
      </c>
      <c r="F383" s="125" t="s">
        <v>421</v>
      </c>
      <c r="G383" s="125" t="s">
        <v>67</v>
      </c>
      <c r="H383" s="125" t="s">
        <v>338</v>
      </c>
      <c r="I383" s="125" t="s">
        <v>339</v>
      </c>
      <c r="J383" s="126" t="s">
        <v>343</v>
      </c>
      <c r="K383" s="127" t="n">
        <v>1832.7</v>
      </c>
      <c r="L383" s="127" t="n">
        <v>0</v>
      </c>
      <c r="M383" s="127" t="n">
        <v>0</v>
      </c>
    </row>
    <row collapsed="false" customFormat="false" customHeight="false" hidden="true" ht="25.5" outlineLevel="3" r="384">
      <c r="A384" s="125" t="s">
        <v>500</v>
      </c>
      <c r="B384" s="126" t="s">
        <v>501</v>
      </c>
      <c r="C384" s="125" t="s">
        <v>62</v>
      </c>
      <c r="D384" s="125" t="s">
        <v>335</v>
      </c>
      <c r="E384" s="126" t="s">
        <v>336</v>
      </c>
      <c r="F384" s="125" t="s">
        <v>421</v>
      </c>
      <c r="G384" s="125" t="s">
        <v>67</v>
      </c>
      <c r="H384" s="125" t="s">
        <v>338</v>
      </c>
      <c r="I384" s="125" t="s">
        <v>339</v>
      </c>
      <c r="J384" s="126" t="s">
        <v>345</v>
      </c>
      <c r="K384" s="127" t="n">
        <v>7540.1</v>
      </c>
      <c r="L384" s="127" t="n">
        <v>0</v>
      </c>
      <c r="M384" s="127" t="n">
        <v>0</v>
      </c>
    </row>
    <row collapsed="false" customFormat="false" customHeight="false" hidden="true" ht="25.5" outlineLevel="3" r="385">
      <c r="A385" s="125" t="s">
        <v>500</v>
      </c>
      <c r="B385" s="126" t="s">
        <v>501</v>
      </c>
      <c r="C385" s="125" t="s">
        <v>62</v>
      </c>
      <c r="D385" s="125" t="s">
        <v>335</v>
      </c>
      <c r="E385" s="126" t="s">
        <v>336</v>
      </c>
      <c r="F385" s="125" t="s">
        <v>421</v>
      </c>
      <c r="G385" s="125" t="s">
        <v>67</v>
      </c>
      <c r="H385" s="125" t="s">
        <v>338</v>
      </c>
      <c r="I385" s="125" t="s">
        <v>339</v>
      </c>
      <c r="J385" s="126" t="s">
        <v>346</v>
      </c>
      <c r="K385" s="127" t="n">
        <v>3856.3</v>
      </c>
      <c r="L385" s="127" t="n">
        <v>0</v>
      </c>
      <c r="M385" s="127" t="n">
        <v>0</v>
      </c>
    </row>
    <row collapsed="false" customFormat="false" customHeight="false" hidden="true" ht="25.5" outlineLevel="3" r="386">
      <c r="A386" s="125" t="s">
        <v>500</v>
      </c>
      <c r="B386" s="126" t="s">
        <v>501</v>
      </c>
      <c r="C386" s="125" t="s">
        <v>62</v>
      </c>
      <c r="D386" s="125" t="s">
        <v>335</v>
      </c>
      <c r="E386" s="126" t="s">
        <v>336</v>
      </c>
      <c r="F386" s="125" t="s">
        <v>421</v>
      </c>
      <c r="G386" s="125" t="s">
        <v>67</v>
      </c>
      <c r="H386" s="125" t="s">
        <v>338</v>
      </c>
      <c r="I386" s="125" t="s">
        <v>339</v>
      </c>
      <c r="J386" s="126" t="s">
        <v>347</v>
      </c>
      <c r="K386" s="127" t="n">
        <v>710.3</v>
      </c>
      <c r="L386" s="127" t="n">
        <v>0</v>
      </c>
      <c r="M386" s="127" t="n">
        <v>0</v>
      </c>
    </row>
    <row collapsed="false" customFormat="false" customHeight="false" hidden="true" ht="25.5" outlineLevel="3" r="387">
      <c r="A387" s="125" t="s">
        <v>500</v>
      </c>
      <c r="B387" s="126" t="s">
        <v>501</v>
      </c>
      <c r="C387" s="125" t="s">
        <v>62</v>
      </c>
      <c r="D387" s="125" t="s">
        <v>335</v>
      </c>
      <c r="E387" s="126" t="s">
        <v>336</v>
      </c>
      <c r="F387" s="125" t="s">
        <v>421</v>
      </c>
      <c r="G387" s="125" t="s">
        <v>67</v>
      </c>
      <c r="H387" s="125" t="s">
        <v>338</v>
      </c>
      <c r="I387" s="125" t="s">
        <v>339</v>
      </c>
      <c r="J387" s="126" t="s">
        <v>348</v>
      </c>
      <c r="K387" s="127" t="n">
        <v>1340.2</v>
      </c>
      <c r="L387" s="127" t="n">
        <v>0</v>
      </c>
      <c r="M387" s="127" t="n">
        <v>0</v>
      </c>
    </row>
    <row collapsed="false" customFormat="false" customHeight="false" hidden="true" ht="25.5" outlineLevel="3" r="388">
      <c r="A388" s="125" t="s">
        <v>500</v>
      </c>
      <c r="B388" s="126" t="s">
        <v>501</v>
      </c>
      <c r="C388" s="125" t="s">
        <v>62</v>
      </c>
      <c r="D388" s="125" t="s">
        <v>335</v>
      </c>
      <c r="E388" s="126" t="s">
        <v>336</v>
      </c>
      <c r="F388" s="125" t="s">
        <v>421</v>
      </c>
      <c r="G388" s="125" t="s">
        <v>67</v>
      </c>
      <c r="H388" s="125" t="s">
        <v>338</v>
      </c>
      <c r="I388" s="125" t="s">
        <v>339</v>
      </c>
      <c r="J388" s="126" t="s">
        <v>349</v>
      </c>
      <c r="K388" s="127" t="n">
        <v>1970.4</v>
      </c>
      <c r="L388" s="127" t="n">
        <v>0</v>
      </c>
      <c r="M388" s="127" t="n">
        <v>0</v>
      </c>
    </row>
    <row collapsed="false" customFormat="false" customHeight="false" hidden="true" ht="25.5" outlineLevel="3" r="389">
      <c r="A389" s="125" t="s">
        <v>500</v>
      </c>
      <c r="B389" s="126" t="s">
        <v>501</v>
      </c>
      <c r="C389" s="125" t="s">
        <v>62</v>
      </c>
      <c r="D389" s="125" t="s">
        <v>335</v>
      </c>
      <c r="E389" s="126" t="s">
        <v>336</v>
      </c>
      <c r="F389" s="125" t="s">
        <v>421</v>
      </c>
      <c r="G389" s="125" t="s">
        <v>67</v>
      </c>
      <c r="H389" s="125" t="s">
        <v>338</v>
      </c>
      <c r="I389" s="125" t="s">
        <v>339</v>
      </c>
      <c r="J389" s="126" t="s">
        <v>350</v>
      </c>
      <c r="K389" s="127" t="n">
        <v>4586.3</v>
      </c>
      <c r="L389" s="127" t="n">
        <v>0</v>
      </c>
      <c r="M389" s="127" t="n">
        <v>0</v>
      </c>
    </row>
    <row collapsed="false" customFormat="false" customHeight="false" hidden="true" ht="25.5" outlineLevel="3" r="390">
      <c r="A390" s="125" t="s">
        <v>500</v>
      </c>
      <c r="B390" s="126" t="s">
        <v>501</v>
      </c>
      <c r="C390" s="125" t="s">
        <v>62</v>
      </c>
      <c r="D390" s="125" t="s">
        <v>335</v>
      </c>
      <c r="E390" s="126" t="s">
        <v>336</v>
      </c>
      <c r="F390" s="125" t="s">
        <v>421</v>
      </c>
      <c r="G390" s="125" t="s">
        <v>67</v>
      </c>
      <c r="H390" s="125" t="s">
        <v>338</v>
      </c>
      <c r="I390" s="125" t="s">
        <v>339</v>
      </c>
      <c r="J390" s="126" t="s">
        <v>351</v>
      </c>
      <c r="K390" s="127" t="n">
        <v>3476.5</v>
      </c>
      <c r="L390" s="127" t="n">
        <v>0</v>
      </c>
      <c r="M390" s="127" t="n">
        <v>0</v>
      </c>
    </row>
    <row collapsed="false" customFormat="false" customHeight="false" hidden="true" ht="25.5" outlineLevel="3" r="391">
      <c r="A391" s="125" t="s">
        <v>500</v>
      </c>
      <c r="B391" s="126" t="s">
        <v>501</v>
      </c>
      <c r="C391" s="125" t="s">
        <v>62</v>
      </c>
      <c r="D391" s="125" t="s">
        <v>335</v>
      </c>
      <c r="E391" s="126" t="s">
        <v>336</v>
      </c>
      <c r="F391" s="125" t="s">
        <v>421</v>
      </c>
      <c r="G391" s="125" t="s">
        <v>67</v>
      </c>
      <c r="H391" s="125" t="s">
        <v>338</v>
      </c>
      <c r="I391" s="125" t="s">
        <v>339</v>
      </c>
      <c r="J391" s="126" t="s">
        <v>461</v>
      </c>
      <c r="K391" s="127" t="n">
        <v>420</v>
      </c>
      <c r="L391" s="127" t="n">
        <v>0</v>
      </c>
      <c r="M391" s="127" t="n">
        <v>0</v>
      </c>
    </row>
    <row collapsed="false" customFormat="false" customHeight="false" hidden="true" ht="25.5" outlineLevel="3" r="392">
      <c r="A392" s="125" t="s">
        <v>500</v>
      </c>
      <c r="B392" s="126" t="s">
        <v>501</v>
      </c>
      <c r="C392" s="125" t="s">
        <v>62</v>
      </c>
      <c r="D392" s="125" t="s">
        <v>335</v>
      </c>
      <c r="E392" s="126" t="s">
        <v>336</v>
      </c>
      <c r="F392" s="125" t="s">
        <v>421</v>
      </c>
      <c r="G392" s="125" t="s">
        <v>67</v>
      </c>
      <c r="H392" s="125" t="s">
        <v>338</v>
      </c>
      <c r="I392" s="125" t="s">
        <v>339</v>
      </c>
      <c r="J392" s="126" t="s">
        <v>354</v>
      </c>
      <c r="K392" s="127" t="n">
        <v>5242.9</v>
      </c>
      <c r="L392" s="127" t="n">
        <v>0</v>
      </c>
      <c r="M392" s="127" t="n">
        <v>0</v>
      </c>
    </row>
    <row collapsed="false" customFormat="false" customHeight="false" hidden="true" ht="25.5" outlineLevel="3" r="393">
      <c r="A393" s="125" t="s">
        <v>500</v>
      </c>
      <c r="B393" s="126" t="s">
        <v>501</v>
      </c>
      <c r="C393" s="125" t="s">
        <v>62</v>
      </c>
      <c r="D393" s="125" t="s">
        <v>335</v>
      </c>
      <c r="E393" s="126" t="s">
        <v>336</v>
      </c>
      <c r="F393" s="125" t="s">
        <v>421</v>
      </c>
      <c r="G393" s="125" t="s">
        <v>67</v>
      </c>
      <c r="H393" s="125" t="s">
        <v>338</v>
      </c>
      <c r="I393" s="125" t="s">
        <v>339</v>
      </c>
      <c r="J393" s="126" t="s">
        <v>355</v>
      </c>
      <c r="K393" s="127" t="n">
        <v>525.8</v>
      </c>
      <c r="L393" s="127" t="n">
        <v>0</v>
      </c>
      <c r="M393" s="127" t="n">
        <v>0</v>
      </c>
    </row>
    <row collapsed="false" customFormat="false" customHeight="false" hidden="true" ht="25.5" outlineLevel="3" r="394">
      <c r="A394" s="125" t="s">
        <v>500</v>
      </c>
      <c r="B394" s="126" t="s">
        <v>501</v>
      </c>
      <c r="C394" s="125" t="s">
        <v>62</v>
      </c>
      <c r="D394" s="125" t="s">
        <v>335</v>
      </c>
      <c r="E394" s="126" t="s">
        <v>336</v>
      </c>
      <c r="F394" s="125" t="s">
        <v>421</v>
      </c>
      <c r="G394" s="125" t="s">
        <v>67</v>
      </c>
      <c r="H394" s="125" t="s">
        <v>338</v>
      </c>
      <c r="I394" s="125" t="s">
        <v>339</v>
      </c>
      <c r="J394" s="126" t="s">
        <v>356</v>
      </c>
      <c r="K394" s="127" t="n">
        <v>947.9</v>
      </c>
      <c r="L394" s="127" t="n">
        <v>0</v>
      </c>
      <c r="M394" s="127" t="n">
        <v>0</v>
      </c>
    </row>
    <row collapsed="false" customFormat="false" customHeight="false" hidden="true" ht="25.5" outlineLevel="3" r="395">
      <c r="A395" s="125" t="s">
        <v>500</v>
      </c>
      <c r="B395" s="126" t="s">
        <v>501</v>
      </c>
      <c r="C395" s="125" t="s">
        <v>62</v>
      </c>
      <c r="D395" s="125" t="s">
        <v>335</v>
      </c>
      <c r="E395" s="126" t="s">
        <v>336</v>
      </c>
      <c r="F395" s="125" t="s">
        <v>421</v>
      </c>
      <c r="G395" s="125" t="s">
        <v>67</v>
      </c>
      <c r="H395" s="125" t="s">
        <v>338</v>
      </c>
      <c r="I395" s="125" t="s">
        <v>339</v>
      </c>
      <c r="J395" s="126" t="s">
        <v>464</v>
      </c>
      <c r="K395" s="127" t="n">
        <v>168</v>
      </c>
      <c r="L395" s="127" t="n">
        <v>0</v>
      </c>
      <c r="M395" s="127" t="n">
        <v>0</v>
      </c>
    </row>
    <row collapsed="false" customFormat="false" customHeight="false" hidden="true" ht="25.5" outlineLevel="3" r="396">
      <c r="A396" s="125" t="s">
        <v>500</v>
      </c>
      <c r="B396" s="126" t="s">
        <v>501</v>
      </c>
      <c r="C396" s="125" t="s">
        <v>62</v>
      </c>
      <c r="D396" s="125" t="s">
        <v>335</v>
      </c>
      <c r="E396" s="126" t="s">
        <v>336</v>
      </c>
      <c r="F396" s="125" t="s">
        <v>421</v>
      </c>
      <c r="G396" s="125" t="s">
        <v>67</v>
      </c>
      <c r="H396" s="125" t="s">
        <v>338</v>
      </c>
      <c r="I396" s="125" t="s">
        <v>339</v>
      </c>
      <c r="J396" s="126" t="s">
        <v>357</v>
      </c>
      <c r="K396" s="127" t="n">
        <v>5337.8</v>
      </c>
      <c r="L396" s="127" t="n">
        <v>0</v>
      </c>
      <c r="M396" s="127" t="n">
        <v>0</v>
      </c>
    </row>
    <row collapsed="false" customFormat="false" customHeight="false" hidden="true" ht="25.5" outlineLevel="3" r="397">
      <c r="A397" s="125" t="s">
        <v>500</v>
      </c>
      <c r="B397" s="126" t="s">
        <v>501</v>
      </c>
      <c r="C397" s="125" t="s">
        <v>62</v>
      </c>
      <c r="D397" s="125" t="s">
        <v>335</v>
      </c>
      <c r="E397" s="126" t="s">
        <v>336</v>
      </c>
      <c r="F397" s="125" t="s">
        <v>421</v>
      </c>
      <c r="G397" s="125" t="s">
        <v>67</v>
      </c>
      <c r="H397" s="125" t="s">
        <v>338</v>
      </c>
      <c r="I397" s="125" t="s">
        <v>339</v>
      </c>
      <c r="J397" s="126" t="s">
        <v>377</v>
      </c>
      <c r="K397" s="127" t="n">
        <v>1535.3</v>
      </c>
      <c r="L397" s="127" t="n">
        <v>0</v>
      </c>
      <c r="M397" s="127" t="n">
        <v>0</v>
      </c>
    </row>
    <row collapsed="false" customFormat="false" customHeight="false" hidden="true" ht="25.5" outlineLevel="3" r="398">
      <c r="A398" s="125" t="s">
        <v>500</v>
      </c>
      <c r="B398" s="126" t="s">
        <v>501</v>
      </c>
      <c r="C398" s="125" t="s">
        <v>62</v>
      </c>
      <c r="D398" s="125" t="s">
        <v>335</v>
      </c>
      <c r="E398" s="126" t="s">
        <v>336</v>
      </c>
      <c r="F398" s="125" t="s">
        <v>421</v>
      </c>
      <c r="G398" s="125" t="s">
        <v>67</v>
      </c>
      <c r="H398" s="125" t="s">
        <v>338</v>
      </c>
      <c r="I398" s="125" t="s">
        <v>339</v>
      </c>
      <c r="J398" s="126" t="s">
        <v>358</v>
      </c>
      <c r="K398" s="127" t="n">
        <v>1382.9</v>
      </c>
      <c r="L398" s="127" t="n">
        <v>0</v>
      </c>
      <c r="M398" s="127" t="n">
        <v>0</v>
      </c>
    </row>
    <row collapsed="false" customFormat="false" customHeight="false" hidden="true" ht="25.5" outlineLevel="3" r="399">
      <c r="A399" s="125" t="s">
        <v>500</v>
      </c>
      <c r="B399" s="126" t="s">
        <v>501</v>
      </c>
      <c r="C399" s="125" t="s">
        <v>62</v>
      </c>
      <c r="D399" s="125" t="s">
        <v>335</v>
      </c>
      <c r="E399" s="126" t="s">
        <v>336</v>
      </c>
      <c r="F399" s="125" t="s">
        <v>421</v>
      </c>
      <c r="G399" s="125" t="s">
        <v>67</v>
      </c>
      <c r="H399" s="125" t="s">
        <v>338</v>
      </c>
      <c r="I399" s="125" t="s">
        <v>339</v>
      </c>
      <c r="J399" s="126" t="s">
        <v>359</v>
      </c>
      <c r="K399" s="127" t="n">
        <v>3338.1</v>
      </c>
      <c r="L399" s="127" t="n">
        <v>0</v>
      </c>
      <c r="M399" s="127" t="n">
        <v>0</v>
      </c>
    </row>
    <row collapsed="false" customFormat="false" customHeight="false" hidden="true" ht="25.5" outlineLevel="3" r="400">
      <c r="A400" s="125" t="s">
        <v>500</v>
      </c>
      <c r="B400" s="126" t="s">
        <v>501</v>
      </c>
      <c r="C400" s="125" t="s">
        <v>62</v>
      </c>
      <c r="D400" s="125" t="s">
        <v>335</v>
      </c>
      <c r="E400" s="126" t="s">
        <v>336</v>
      </c>
      <c r="F400" s="125" t="s">
        <v>421</v>
      </c>
      <c r="G400" s="125" t="s">
        <v>67</v>
      </c>
      <c r="H400" s="125" t="s">
        <v>338</v>
      </c>
      <c r="I400" s="125" t="s">
        <v>339</v>
      </c>
      <c r="J400" s="126" t="s">
        <v>360</v>
      </c>
      <c r="K400" s="127" t="n">
        <v>3263</v>
      </c>
      <c r="L400" s="127" t="n">
        <v>0</v>
      </c>
      <c r="M400" s="127" t="n">
        <v>0</v>
      </c>
    </row>
    <row collapsed="false" customFormat="false" customHeight="false" hidden="true" ht="25.5" outlineLevel="3" r="401">
      <c r="A401" s="125" t="s">
        <v>500</v>
      </c>
      <c r="B401" s="126" t="s">
        <v>501</v>
      </c>
      <c r="C401" s="125" t="s">
        <v>62</v>
      </c>
      <c r="D401" s="125" t="s">
        <v>335</v>
      </c>
      <c r="E401" s="126" t="s">
        <v>336</v>
      </c>
      <c r="F401" s="125" t="s">
        <v>421</v>
      </c>
      <c r="G401" s="125" t="s">
        <v>67</v>
      </c>
      <c r="H401" s="125" t="s">
        <v>338</v>
      </c>
      <c r="I401" s="125" t="s">
        <v>339</v>
      </c>
      <c r="J401" s="126" t="s">
        <v>361</v>
      </c>
      <c r="K401" s="127" t="n">
        <v>9646.1</v>
      </c>
      <c r="L401" s="127" t="n">
        <v>0</v>
      </c>
      <c r="M401" s="127" t="n">
        <v>0</v>
      </c>
    </row>
    <row collapsed="false" customFormat="false" customHeight="false" hidden="true" ht="25.5" outlineLevel="3" r="402">
      <c r="A402" s="125" t="s">
        <v>500</v>
      </c>
      <c r="B402" s="126" t="s">
        <v>501</v>
      </c>
      <c r="C402" s="125" t="s">
        <v>62</v>
      </c>
      <c r="D402" s="125" t="s">
        <v>335</v>
      </c>
      <c r="E402" s="126" t="s">
        <v>336</v>
      </c>
      <c r="F402" s="125" t="s">
        <v>421</v>
      </c>
      <c r="G402" s="125" t="s">
        <v>67</v>
      </c>
      <c r="H402" s="125" t="s">
        <v>338</v>
      </c>
      <c r="I402" s="125" t="s">
        <v>339</v>
      </c>
      <c r="J402" s="126" t="s">
        <v>364</v>
      </c>
      <c r="K402" s="127" t="n">
        <v>1335.6</v>
      </c>
      <c r="L402" s="127" t="n">
        <v>0</v>
      </c>
      <c r="M402" s="127" t="n">
        <v>0</v>
      </c>
    </row>
    <row collapsed="false" customFormat="false" customHeight="false" hidden="true" ht="25.5" outlineLevel="3" r="403">
      <c r="A403" s="125" t="s">
        <v>500</v>
      </c>
      <c r="B403" s="126" t="s">
        <v>501</v>
      </c>
      <c r="C403" s="125" t="s">
        <v>62</v>
      </c>
      <c r="D403" s="125" t="s">
        <v>335</v>
      </c>
      <c r="E403" s="126" t="s">
        <v>336</v>
      </c>
      <c r="F403" s="125" t="s">
        <v>421</v>
      </c>
      <c r="G403" s="125" t="s">
        <v>67</v>
      </c>
      <c r="H403" s="125" t="s">
        <v>338</v>
      </c>
      <c r="I403" s="125" t="s">
        <v>339</v>
      </c>
      <c r="J403" s="126" t="s">
        <v>365</v>
      </c>
      <c r="K403" s="127" t="n">
        <v>521.5</v>
      </c>
      <c r="L403" s="127" t="n">
        <v>0</v>
      </c>
      <c r="M403" s="127" t="n">
        <v>0</v>
      </c>
    </row>
    <row collapsed="false" customFormat="false" customHeight="false" hidden="true" ht="25.5" outlineLevel="3" r="404">
      <c r="A404" s="125" t="s">
        <v>500</v>
      </c>
      <c r="B404" s="126" t="s">
        <v>501</v>
      </c>
      <c r="C404" s="125" t="s">
        <v>62</v>
      </c>
      <c r="D404" s="125" t="s">
        <v>335</v>
      </c>
      <c r="E404" s="126" t="s">
        <v>336</v>
      </c>
      <c r="F404" s="125" t="s">
        <v>421</v>
      </c>
      <c r="G404" s="125" t="s">
        <v>67</v>
      </c>
      <c r="H404" s="125" t="s">
        <v>338</v>
      </c>
      <c r="I404" s="125" t="s">
        <v>339</v>
      </c>
      <c r="J404" s="126" t="s">
        <v>367</v>
      </c>
      <c r="K404" s="127" t="n">
        <v>1606.5</v>
      </c>
      <c r="L404" s="127" t="n">
        <v>0</v>
      </c>
      <c r="M404" s="127" t="n">
        <v>0</v>
      </c>
    </row>
    <row collapsed="false" customFormat="false" customHeight="false" hidden="true" ht="25.5" outlineLevel="3" r="405">
      <c r="A405" s="125" t="s">
        <v>500</v>
      </c>
      <c r="B405" s="126" t="s">
        <v>501</v>
      </c>
      <c r="C405" s="125" t="s">
        <v>62</v>
      </c>
      <c r="D405" s="125" t="s">
        <v>335</v>
      </c>
      <c r="E405" s="126" t="s">
        <v>336</v>
      </c>
      <c r="F405" s="125" t="s">
        <v>421</v>
      </c>
      <c r="G405" s="125" t="s">
        <v>67</v>
      </c>
      <c r="H405" s="125" t="s">
        <v>338</v>
      </c>
      <c r="I405" s="125" t="s">
        <v>339</v>
      </c>
      <c r="J405" s="126" t="s">
        <v>436</v>
      </c>
      <c r="K405" s="127" t="n">
        <v>6771.8</v>
      </c>
      <c r="L405" s="127" t="n">
        <v>0</v>
      </c>
      <c r="M405" s="127" t="n">
        <v>0</v>
      </c>
    </row>
    <row collapsed="false" customFormat="false" customHeight="false" hidden="true" ht="25.5" outlineLevel="3" r="406">
      <c r="A406" s="125" t="s">
        <v>500</v>
      </c>
      <c r="B406" s="126" t="s">
        <v>501</v>
      </c>
      <c r="C406" s="125" t="s">
        <v>62</v>
      </c>
      <c r="D406" s="125" t="s">
        <v>335</v>
      </c>
      <c r="E406" s="126" t="s">
        <v>336</v>
      </c>
      <c r="F406" s="125" t="s">
        <v>421</v>
      </c>
      <c r="G406" s="125" t="s">
        <v>67</v>
      </c>
      <c r="H406" s="125" t="s">
        <v>338</v>
      </c>
      <c r="I406" s="125" t="s">
        <v>339</v>
      </c>
      <c r="J406" s="126" t="s">
        <v>368</v>
      </c>
      <c r="K406" s="127" t="n">
        <v>13806.9</v>
      </c>
      <c r="L406" s="127" t="n">
        <v>0</v>
      </c>
      <c r="M406" s="127" t="n">
        <v>0</v>
      </c>
    </row>
    <row collapsed="false" customFormat="false" customHeight="false" hidden="true" ht="25.5" outlineLevel="3" r="407">
      <c r="A407" s="125" t="s">
        <v>500</v>
      </c>
      <c r="B407" s="126" t="s">
        <v>501</v>
      </c>
      <c r="C407" s="125" t="s">
        <v>62</v>
      </c>
      <c r="D407" s="125" t="s">
        <v>335</v>
      </c>
      <c r="E407" s="126" t="s">
        <v>336</v>
      </c>
      <c r="F407" s="125" t="s">
        <v>421</v>
      </c>
      <c r="G407" s="125" t="s">
        <v>67</v>
      </c>
      <c r="H407" s="125" t="s">
        <v>338</v>
      </c>
      <c r="I407" s="125" t="s">
        <v>339</v>
      </c>
      <c r="J407" s="126" t="s">
        <v>502</v>
      </c>
      <c r="K407" s="127" t="n">
        <v>600</v>
      </c>
      <c r="L407" s="127" t="n">
        <v>0</v>
      </c>
      <c r="M407" s="127" t="n">
        <v>0</v>
      </c>
    </row>
    <row collapsed="false" customFormat="false" customHeight="false" hidden="true" ht="25.5" outlineLevel="3" r="408">
      <c r="A408" s="125" t="s">
        <v>500</v>
      </c>
      <c r="B408" s="126" t="s">
        <v>501</v>
      </c>
      <c r="C408" s="125" t="s">
        <v>62</v>
      </c>
      <c r="D408" s="125" t="s">
        <v>335</v>
      </c>
      <c r="E408" s="126" t="s">
        <v>336</v>
      </c>
      <c r="F408" s="125" t="s">
        <v>421</v>
      </c>
      <c r="G408" s="125" t="s">
        <v>67</v>
      </c>
      <c r="H408" s="125" t="s">
        <v>338</v>
      </c>
      <c r="I408" s="125" t="s">
        <v>339</v>
      </c>
      <c r="J408" s="126" t="s">
        <v>369</v>
      </c>
      <c r="K408" s="127" t="n">
        <v>5759.3</v>
      </c>
      <c r="L408" s="127" t="n">
        <v>0</v>
      </c>
      <c r="M408" s="127" t="n">
        <v>0</v>
      </c>
    </row>
    <row collapsed="false" customFormat="false" customHeight="false" hidden="true" ht="25.5" outlineLevel="3" r="409">
      <c r="A409" s="125" t="s">
        <v>500</v>
      </c>
      <c r="B409" s="126" t="s">
        <v>501</v>
      </c>
      <c r="C409" s="125" t="s">
        <v>62</v>
      </c>
      <c r="D409" s="125" t="s">
        <v>335</v>
      </c>
      <c r="E409" s="126" t="s">
        <v>336</v>
      </c>
      <c r="F409" s="125" t="s">
        <v>421</v>
      </c>
      <c r="G409" s="125" t="s">
        <v>67</v>
      </c>
      <c r="H409" s="125" t="s">
        <v>338</v>
      </c>
      <c r="I409" s="125" t="s">
        <v>339</v>
      </c>
      <c r="J409" s="126" t="s">
        <v>370</v>
      </c>
      <c r="K409" s="127" t="n">
        <v>4446.2</v>
      </c>
      <c r="L409" s="127" t="n">
        <v>0</v>
      </c>
      <c r="M409" s="127" t="n">
        <v>0</v>
      </c>
    </row>
    <row collapsed="false" customFormat="false" customHeight="false" hidden="true" ht="25.5" outlineLevel="3" r="410">
      <c r="A410" s="125" t="s">
        <v>500</v>
      </c>
      <c r="B410" s="126" t="s">
        <v>501</v>
      </c>
      <c r="C410" s="125" t="s">
        <v>62</v>
      </c>
      <c r="D410" s="125" t="s">
        <v>335</v>
      </c>
      <c r="E410" s="126" t="s">
        <v>336</v>
      </c>
      <c r="F410" s="125" t="s">
        <v>421</v>
      </c>
      <c r="G410" s="125" t="s">
        <v>67</v>
      </c>
      <c r="H410" s="125" t="s">
        <v>338</v>
      </c>
      <c r="I410" s="125" t="s">
        <v>339</v>
      </c>
      <c r="J410" s="126" t="s">
        <v>467</v>
      </c>
      <c r="K410" s="127" t="n">
        <v>600</v>
      </c>
      <c r="L410" s="127" t="n">
        <v>0</v>
      </c>
      <c r="M410" s="127" t="n">
        <v>0</v>
      </c>
    </row>
    <row collapsed="false" customFormat="false" customHeight="false" hidden="true" ht="25.5" outlineLevel="3" r="411">
      <c r="A411" s="125" t="s">
        <v>500</v>
      </c>
      <c r="B411" s="126" t="s">
        <v>501</v>
      </c>
      <c r="C411" s="125" t="s">
        <v>62</v>
      </c>
      <c r="D411" s="125" t="s">
        <v>335</v>
      </c>
      <c r="E411" s="126" t="s">
        <v>336</v>
      </c>
      <c r="F411" s="125" t="s">
        <v>421</v>
      </c>
      <c r="G411" s="125" t="s">
        <v>67</v>
      </c>
      <c r="H411" s="125" t="s">
        <v>338</v>
      </c>
      <c r="I411" s="125" t="s">
        <v>339</v>
      </c>
      <c r="J411" s="126" t="s">
        <v>371</v>
      </c>
      <c r="K411" s="127" t="n">
        <v>3883.9</v>
      </c>
      <c r="L411" s="127" t="n">
        <v>477898.2</v>
      </c>
      <c r="M411" s="127" t="n">
        <v>508019.9</v>
      </c>
    </row>
    <row collapsed="false" customFormat="false" customHeight="false" hidden="true" ht="25.5" outlineLevel="3" r="412">
      <c r="A412" s="125" t="s">
        <v>500</v>
      </c>
      <c r="B412" s="126" t="s">
        <v>501</v>
      </c>
      <c r="C412" s="125" t="s">
        <v>62</v>
      </c>
      <c r="D412" s="125" t="s">
        <v>180</v>
      </c>
      <c r="E412" s="126" t="s">
        <v>336</v>
      </c>
      <c r="F412" s="125" t="s">
        <v>421</v>
      </c>
      <c r="G412" s="125" t="s">
        <v>67</v>
      </c>
      <c r="H412" s="125" t="s">
        <v>338</v>
      </c>
      <c r="I412" s="125" t="s">
        <v>339</v>
      </c>
      <c r="J412" s="126" t="s">
        <v>374</v>
      </c>
      <c r="K412" s="127" t="n">
        <v>1448.8</v>
      </c>
      <c r="L412" s="127" t="n">
        <v>0</v>
      </c>
      <c r="M412" s="127" t="n">
        <v>0</v>
      </c>
    </row>
    <row collapsed="false" customFormat="false" customHeight="false" hidden="true" ht="25.5" outlineLevel="3" r="413">
      <c r="A413" s="125" t="s">
        <v>500</v>
      </c>
      <c r="B413" s="126" t="s">
        <v>501</v>
      </c>
      <c r="C413" s="125" t="s">
        <v>62</v>
      </c>
      <c r="D413" s="125" t="s">
        <v>180</v>
      </c>
      <c r="E413" s="126" t="s">
        <v>336</v>
      </c>
      <c r="F413" s="125" t="s">
        <v>421</v>
      </c>
      <c r="G413" s="125" t="s">
        <v>67</v>
      </c>
      <c r="H413" s="125" t="s">
        <v>338</v>
      </c>
      <c r="I413" s="125" t="s">
        <v>339</v>
      </c>
      <c r="J413" s="126" t="s">
        <v>375</v>
      </c>
      <c r="K413" s="127" t="n">
        <v>9143.1</v>
      </c>
      <c r="L413" s="127" t="n">
        <v>0</v>
      </c>
      <c r="M413" s="127" t="n">
        <v>0</v>
      </c>
    </row>
    <row collapsed="false" customFormat="false" customHeight="false" hidden="true" ht="25.5" outlineLevel="3" r="414">
      <c r="A414" s="125" t="s">
        <v>500</v>
      </c>
      <c r="B414" s="126" t="s">
        <v>501</v>
      </c>
      <c r="C414" s="125" t="s">
        <v>62</v>
      </c>
      <c r="D414" s="125" t="s">
        <v>180</v>
      </c>
      <c r="E414" s="126" t="s">
        <v>336</v>
      </c>
      <c r="F414" s="125" t="s">
        <v>421</v>
      </c>
      <c r="G414" s="125" t="s">
        <v>67</v>
      </c>
      <c r="H414" s="125" t="s">
        <v>338</v>
      </c>
      <c r="I414" s="125" t="s">
        <v>339</v>
      </c>
      <c r="J414" s="126" t="s">
        <v>469</v>
      </c>
      <c r="K414" s="127" t="n">
        <v>3372.1</v>
      </c>
      <c r="L414" s="127" t="n">
        <v>0</v>
      </c>
      <c r="M414" s="127" t="n">
        <v>0</v>
      </c>
    </row>
    <row collapsed="false" customFormat="false" customHeight="false" hidden="true" ht="25.5" outlineLevel="3" r="415">
      <c r="A415" s="125" t="s">
        <v>500</v>
      </c>
      <c r="B415" s="126" t="s">
        <v>501</v>
      </c>
      <c r="C415" s="125" t="s">
        <v>55</v>
      </c>
      <c r="D415" s="125" t="s">
        <v>379</v>
      </c>
      <c r="E415" s="126" t="s">
        <v>336</v>
      </c>
      <c r="F415" s="125" t="s">
        <v>421</v>
      </c>
      <c r="G415" s="125" t="s">
        <v>67</v>
      </c>
      <c r="H415" s="125" t="s">
        <v>338</v>
      </c>
      <c r="I415" s="125" t="s">
        <v>339</v>
      </c>
      <c r="J415" s="126" t="s">
        <v>393</v>
      </c>
      <c r="K415" s="127" t="n">
        <v>611.6</v>
      </c>
      <c r="L415" s="127" t="n">
        <v>0</v>
      </c>
      <c r="M415" s="127" t="n">
        <v>0</v>
      </c>
    </row>
    <row collapsed="false" customFormat="false" customHeight="false" hidden="true" ht="25.5" outlineLevel="3" r="416">
      <c r="A416" s="125" t="s">
        <v>500</v>
      </c>
      <c r="B416" s="126" t="s">
        <v>501</v>
      </c>
      <c r="C416" s="125" t="s">
        <v>146</v>
      </c>
      <c r="D416" s="125" t="s">
        <v>470</v>
      </c>
      <c r="E416" s="126" t="s">
        <v>336</v>
      </c>
      <c r="F416" s="125" t="s">
        <v>421</v>
      </c>
      <c r="G416" s="125" t="s">
        <v>67</v>
      </c>
      <c r="H416" s="125" t="s">
        <v>338</v>
      </c>
      <c r="I416" s="125" t="s">
        <v>339</v>
      </c>
      <c r="J416" s="126" t="s">
        <v>492</v>
      </c>
      <c r="K416" s="127" t="n">
        <v>105.2</v>
      </c>
      <c r="L416" s="127" t="n">
        <v>0</v>
      </c>
      <c r="M416" s="127" t="n">
        <v>0</v>
      </c>
    </row>
    <row collapsed="false" customFormat="false" customHeight="false" hidden="true" ht="25.5" outlineLevel="3" r="417">
      <c r="A417" s="125" t="s">
        <v>500</v>
      </c>
      <c r="B417" s="126" t="s">
        <v>501</v>
      </c>
      <c r="C417" s="125" t="s">
        <v>146</v>
      </c>
      <c r="D417" s="125" t="s">
        <v>470</v>
      </c>
      <c r="E417" s="126" t="s">
        <v>336</v>
      </c>
      <c r="F417" s="125" t="s">
        <v>421</v>
      </c>
      <c r="G417" s="125" t="s">
        <v>67</v>
      </c>
      <c r="H417" s="125" t="s">
        <v>338</v>
      </c>
      <c r="I417" s="125" t="s">
        <v>339</v>
      </c>
      <c r="J417" s="126" t="s">
        <v>471</v>
      </c>
      <c r="K417" s="127" t="n">
        <v>1094.8</v>
      </c>
      <c r="L417" s="127" t="n">
        <v>0</v>
      </c>
      <c r="M417" s="127" t="n">
        <v>0</v>
      </c>
    </row>
    <row collapsed="false" customFormat="false" customHeight="false" hidden="true" ht="25.5" outlineLevel="3" r="418">
      <c r="A418" s="125" t="s">
        <v>500</v>
      </c>
      <c r="B418" s="126" t="s">
        <v>501</v>
      </c>
      <c r="C418" s="125" t="s">
        <v>146</v>
      </c>
      <c r="D418" s="125" t="s">
        <v>475</v>
      </c>
      <c r="E418" s="126" t="s">
        <v>336</v>
      </c>
      <c r="F418" s="125" t="s">
        <v>468</v>
      </c>
      <c r="G418" s="125" t="s">
        <v>67</v>
      </c>
      <c r="H418" s="125" t="s">
        <v>338</v>
      </c>
      <c r="I418" s="125" t="s">
        <v>339</v>
      </c>
      <c r="J418" s="126" t="s">
        <v>476</v>
      </c>
      <c r="K418" s="127" t="n">
        <v>3770.5</v>
      </c>
      <c r="L418" s="127" t="n">
        <v>0</v>
      </c>
      <c r="M418" s="127" t="n">
        <v>0</v>
      </c>
    </row>
    <row collapsed="false" customFormat="false" customHeight="false" hidden="true" ht="25.5" outlineLevel="3" r="419">
      <c r="A419" s="125" t="s">
        <v>500</v>
      </c>
      <c r="B419" s="126" t="s">
        <v>501</v>
      </c>
      <c r="C419" s="125" t="s">
        <v>146</v>
      </c>
      <c r="D419" s="125" t="s">
        <v>475</v>
      </c>
      <c r="E419" s="126" t="s">
        <v>336</v>
      </c>
      <c r="F419" s="125" t="s">
        <v>468</v>
      </c>
      <c r="G419" s="125" t="s">
        <v>67</v>
      </c>
      <c r="H419" s="125" t="s">
        <v>338</v>
      </c>
      <c r="I419" s="125" t="s">
        <v>339</v>
      </c>
      <c r="J419" s="126" t="s">
        <v>503</v>
      </c>
      <c r="K419" s="127" t="n">
        <v>203.7</v>
      </c>
      <c r="L419" s="127" t="n">
        <v>0</v>
      </c>
      <c r="M419" s="127" t="n">
        <v>0</v>
      </c>
    </row>
    <row collapsed="false" customFormat="false" customHeight="false" hidden="true" ht="25.5" outlineLevel="3" r="420">
      <c r="A420" s="125" t="s">
        <v>500</v>
      </c>
      <c r="B420" s="126" t="s">
        <v>501</v>
      </c>
      <c r="C420" s="125" t="s">
        <v>48</v>
      </c>
      <c r="D420" s="125" t="s">
        <v>440</v>
      </c>
      <c r="E420" s="126" t="s">
        <v>336</v>
      </c>
      <c r="F420" s="125" t="s">
        <v>421</v>
      </c>
      <c r="G420" s="125" t="s">
        <v>67</v>
      </c>
      <c r="H420" s="125" t="s">
        <v>338</v>
      </c>
      <c r="I420" s="125" t="s">
        <v>339</v>
      </c>
      <c r="J420" s="126" t="s">
        <v>441</v>
      </c>
      <c r="K420" s="127" t="n">
        <v>1699.7</v>
      </c>
      <c r="L420" s="127" t="n">
        <v>0</v>
      </c>
      <c r="M420" s="127" t="n">
        <v>0</v>
      </c>
    </row>
    <row collapsed="false" customFormat="false" customHeight="false" hidden="true" ht="25.5" outlineLevel="3" r="421">
      <c r="A421" s="125" t="s">
        <v>500</v>
      </c>
      <c r="B421" s="126" t="s">
        <v>501</v>
      </c>
      <c r="C421" s="125" t="s">
        <v>48</v>
      </c>
      <c r="D421" s="125" t="s">
        <v>440</v>
      </c>
      <c r="E421" s="126" t="s">
        <v>336</v>
      </c>
      <c r="F421" s="125" t="s">
        <v>421</v>
      </c>
      <c r="G421" s="125" t="s">
        <v>67</v>
      </c>
      <c r="H421" s="125" t="s">
        <v>338</v>
      </c>
      <c r="I421" s="125" t="s">
        <v>339</v>
      </c>
      <c r="J421" s="126" t="s">
        <v>445</v>
      </c>
      <c r="K421" s="127" t="n">
        <v>10000</v>
      </c>
      <c r="L421" s="127" t="n">
        <v>0</v>
      </c>
      <c r="M421" s="127" t="n">
        <v>0</v>
      </c>
    </row>
    <row collapsed="false" customFormat="false" customHeight="false" hidden="true" ht="25.5" outlineLevel="3" r="422">
      <c r="A422" s="125" t="s">
        <v>500</v>
      </c>
      <c r="B422" s="126" t="s">
        <v>501</v>
      </c>
      <c r="C422" s="125" t="s">
        <v>48</v>
      </c>
      <c r="D422" s="125" t="s">
        <v>440</v>
      </c>
      <c r="E422" s="126" t="s">
        <v>336</v>
      </c>
      <c r="F422" s="125" t="s">
        <v>421</v>
      </c>
      <c r="G422" s="125" t="s">
        <v>67</v>
      </c>
      <c r="H422" s="125" t="s">
        <v>338</v>
      </c>
      <c r="I422" s="125" t="s">
        <v>339</v>
      </c>
      <c r="J422" s="126" t="s">
        <v>446</v>
      </c>
      <c r="K422" s="127" t="n">
        <v>1607.3</v>
      </c>
      <c r="L422" s="127" t="n">
        <v>0</v>
      </c>
      <c r="M422" s="127" t="n">
        <v>0</v>
      </c>
    </row>
    <row collapsed="false" customFormat="false" customHeight="false" hidden="true" ht="25.5" outlineLevel="3" r="423">
      <c r="A423" s="125" t="s">
        <v>500</v>
      </c>
      <c r="B423" s="126" t="s">
        <v>501</v>
      </c>
      <c r="C423" s="125" t="s">
        <v>48</v>
      </c>
      <c r="D423" s="125" t="s">
        <v>440</v>
      </c>
      <c r="E423" s="126" t="s">
        <v>336</v>
      </c>
      <c r="F423" s="125" t="s">
        <v>421</v>
      </c>
      <c r="G423" s="125" t="s">
        <v>67</v>
      </c>
      <c r="H423" s="125" t="s">
        <v>338</v>
      </c>
      <c r="I423" s="125" t="s">
        <v>339</v>
      </c>
      <c r="J423" s="126" t="s">
        <v>449</v>
      </c>
      <c r="K423" s="127" t="n">
        <v>11976.8</v>
      </c>
      <c r="L423" s="127" t="n">
        <v>0</v>
      </c>
      <c r="M423" s="127" t="n">
        <v>0</v>
      </c>
    </row>
    <row collapsed="false" customFormat="false" customHeight="false" hidden="true" ht="25.5" outlineLevel="3" r="424">
      <c r="A424" s="125" t="s">
        <v>504</v>
      </c>
      <c r="B424" s="126" t="s">
        <v>489</v>
      </c>
      <c r="C424" s="125" t="s">
        <v>62</v>
      </c>
      <c r="D424" s="125" t="s">
        <v>335</v>
      </c>
      <c r="E424" s="126" t="s">
        <v>336</v>
      </c>
      <c r="F424" s="125" t="s">
        <v>421</v>
      </c>
      <c r="G424" s="125" t="s">
        <v>67</v>
      </c>
      <c r="H424" s="125" t="s">
        <v>338</v>
      </c>
      <c r="I424" s="125" t="s">
        <v>339</v>
      </c>
      <c r="J424" s="126" t="s">
        <v>342</v>
      </c>
      <c r="K424" s="127" t="n">
        <v>5146.2</v>
      </c>
      <c r="L424" s="127" t="n">
        <v>0</v>
      </c>
      <c r="M424" s="127" t="n">
        <v>0</v>
      </c>
    </row>
    <row collapsed="false" customFormat="false" customHeight="false" hidden="true" ht="25.5" outlineLevel="3" r="425">
      <c r="A425" s="125" t="s">
        <v>504</v>
      </c>
      <c r="B425" s="126" t="s">
        <v>489</v>
      </c>
      <c r="C425" s="125" t="s">
        <v>62</v>
      </c>
      <c r="D425" s="125" t="s">
        <v>335</v>
      </c>
      <c r="E425" s="126" t="s">
        <v>336</v>
      </c>
      <c r="F425" s="125" t="s">
        <v>421</v>
      </c>
      <c r="G425" s="125" t="s">
        <v>67</v>
      </c>
      <c r="H425" s="125" t="s">
        <v>338</v>
      </c>
      <c r="I425" s="125" t="s">
        <v>339</v>
      </c>
      <c r="J425" s="126" t="s">
        <v>354</v>
      </c>
      <c r="K425" s="127" t="n">
        <v>1273.6</v>
      </c>
      <c r="L425" s="127" t="n">
        <v>0</v>
      </c>
      <c r="M425" s="127" t="n">
        <v>0</v>
      </c>
    </row>
    <row collapsed="false" customFormat="false" customHeight="false" hidden="true" ht="38.25" outlineLevel="3" r="426">
      <c r="A426" s="125" t="s">
        <v>505</v>
      </c>
      <c r="B426" s="126" t="s">
        <v>506</v>
      </c>
      <c r="C426" s="125" t="s">
        <v>62</v>
      </c>
      <c r="D426" s="125" t="s">
        <v>335</v>
      </c>
      <c r="E426" s="126" t="s">
        <v>336</v>
      </c>
      <c r="F426" s="125" t="s">
        <v>421</v>
      </c>
      <c r="G426" s="125" t="s">
        <v>67</v>
      </c>
      <c r="H426" s="125" t="s">
        <v>338</v>
      </c>
      <c r="I426" s="125" t="s">
        <v>339</v>
      </c>
      <c r="J426" s="126" t="s">
        <v>340</v>
      </c>
      <c r="K426" s="127" t="n">
        <v>585.1</v>
      </c>
      <c r="L426" s="127" t="n">
        <v>0</v>
      </c>
      <c r="M426" s="127" t="n">
        <v>0</v>
      </c>
    </row>
    <row collapsed="false" customFormat="false" customHeight="false" hidden="true" ht="38.25" outlineLevel="3" r="427">
      <c r="A427" s="125" t="s">
        <v>505</v>
      </c>
      <c r="B427" s="126" t="s">
        <v>506</v>
      </c>
      <c r="C427" s="125" t="s">
        <v>62</v>
      </c>
      <c r="D427" s="125" t="s">
        <v>335</v>
      </c>
      <c r="E427" s="126" t="s">
        <v>336</v>
      </c>
      <c r="F427" s="125" t="s">
        <v>421</v>
      </c>
      <c r="G427" s="125" t="s">
        <v>67</v>
      </c>
      <c r="H427" s="125" t="s">
        <v>338</v>
      </c>
      <c r="I427" s="125" t="s">
        <v>339</v>
      </c>
      <c r="J427" s="126" t="s">
        <v>341</v>
      </c>
      <c r="K427" s="127" t="n">
        <v>750</v>
      </c>
      <c r="L427" s="127" t="n">
        <v>0</v>
      </c>
      <c r="M427" s="127" t="n">
        <v>0</v>
      </c>
    </row>
    <row collapsed="false" customFormat="false" customHeight="false" hidden="true" ht="38.25" outlineLevel="3" r="428">
      <c r="A428" s="125" t="s">
        <v>505</v>
      </c>
      <c r="B428" s="126" t="s">
        <v>506</v>
      </c>
      <c r="C428" s="125" t="s">
        <v>62</v>
      </c>
      <c r="D428" s="125" t="s">
        <v>335</v>
      </c>
      <c r="E428" s="126" t="s">
        <v>336</v>
      </c>
      <c r="F428" s="125" t="s">
        <v>421</v>
      </c>
      <c r="G428" s="125" t="s">
        <v>67</v>
      </c>
      <c r="H428" s="125" t="s">
        <v>338</v>
      </c>
      <c r="I428" s="125" t="s">
        <v>339</v>
      </c>
      <c r="J428" s="126" t="s">
        <v>342</v>
      </c>
      <c r="K428" s="127" t="n">
        <v>697</v>
      </c>
      <c r="L428" s="127" t="n">
        <v>0</v>
      </c>
      <c r="M428" s="127" t="n">
        <v>0</v>
      </c>
    </row>
    <row collapsed="false" customFormat="false" customHeight="false" hidden="true" ht="38.25" outlineLevel="3" r="429">
      <c r="A429" s="125" t="s">
        <v>505</v>
      </c>
      <c r="B429" s="126" t="s">
        <v>506</v>
      </c>
      <c r="C429" s="125" t="s">
        <v>62</v>
      </c>
      <c r="D429" s="125" t="s">
        <v>335</v>
      </c>
      <c r="E429" s="126" t="s">
        <v>336</v>
      </c>
      <c r="F429" s="125" t="s">
        <v>421</v>
      </c>
      <c r="G429" s="125" t="s">
        <v>67</v>
      </c>
      <c r="H429" s="125" t="s">
        <v>338</v>
      </c>
      <c r="I429" s="125" t="s">
        <v>339</v>
      </c>
      <c r="J429" s="126" t="s">
        <v>458</v>
      </c>
      <c r="K429" s="127" t="n">
        <v>791.9</v>
      </c>
      <c r="L429" s="127" t="n">
        <v>0</v>
      </c>
      <c r="M429" s="127" t="n">
        <v>0</v>
      </c>
    </row>
    <row collapsed="false" customFormat="false" customHeight="false" hidden="true" ht="38.25" outlineLevel="3" r="430">
      <c r="A430" s="125" t="s">
        <v>505</v>
      </c>
      <c r="B430" s="126" t="s">
        <v>506</v>
      </c>
      <c r="C430" s="125" t="s">
        <v>62</v>
      </c>
      <c r="D430" s="125" t="s">
        <v>335</v>
      </c>
      <c r="E430" s="126" t="s">
        <v>336</v>
      </c>
      <c r="F430" s="125" t="s">
        <v>421</v>
      </c>
      <c r="G430" s="125" t="s">
        <v>67</v>
      </c>
      <c r="H430" s="125" t="s">
        <v>338</v>
      </c>
      <c r="I430" s="125" t="s">
        <v>339</v>
      </c>
      <c r="J430" s="126" t="s">
        <v>350</v>
      </c>
      <c r="K430" s="127" t="n">
        <v>133</v>
      </c>
      <c r="L430" s="127" t="n">
        <v>0</v>
      </c>
      <c r="M430" s="127" t="n">
        <v>0</v>
      </c>
    </row>
    <row collapsed="false" customFormat="false" customHeight="false" hidden="true" ht="38.25" outlineLevel="3" r="431">
      <c r="A431" s="125" t="s">
        <v>505</v>
      </c>
      <c r="B431" s="126" t="s">
        <v>506</v>
      </c>
      <c r="C431" s="125" t="s">
        <v>62</v>
      </c>
      <c r="D431" s="125" t="s">
        <v>335</v>
      </c>
      <c r="E431" s="126" t="s">
        <v>336</v>
      </c>
      <c r="F431" s="125" t="s">
        <v>421</v>
      </c>
      <c r="G431" s="125" t="s">
        <v>67</v>
      </c>
      <c r="H431" s="125" t="s">
        <v>338</v>
      </c>
      <c r="I431" s="125" t="s">
        <v>339</v>
      </c>
      <c r="J431" s="126" t="s">
        <v>351</v>
      </c>
      <c r="K431" s="127" t="n">
        <v>325.8</v>
      </c>
      <c r="L431" s="127" t="n">
        <v>0</v>
      </c>
      <c r="M431" s="127" t="n">
        <v>0</v>
      </c>
    </row>
    <row collapsed="false" customFormat="false" customHeight="false" hidden="true" ht="38.25" outlineLevel="3" r="432">
      <c r="A432" s="125" t="s">
        <v>505</v>
      </c>
      <c r="B432" s="126" t="s">
        <v>506</v>
      </c>
      <c r="C432" s="125" t="s">
        <v>62</v>
      </c>
      <c r="D432" s="125" t="s">
        <v>335</v>
      </c>
      <c r="E432" s="126" t="s">
        <v>336</v>
      </c>
      <c r="F432" s="125" t="s">
        <v>421</v>
      </c>
      <c r="G432" s="125" t="s">
        <v>67</v>
      </c>
      <c r="H432" s="125" t="s">
        <v>338</v>
      </c>
      <c r="I432" s="125" t="s">
        <v>339</v>
      </c>
      <c r="J432" s="126" t="s">
        <v>354</v>
      </c>
      <c r="K432" s="127" t="n">
        <v>303.4</v>
      </c>
      <c r="L432" s="127" t="n">
        <v>0</v>
      </c>
      <c r="M432" s="127" t="n">
        <v>0</v>
      </c>
    </row>
    <row collapsed="false" customFormat="false" customHeight="false" hidden="true" ht="38.25" outlineLevel="3" r="433">
      <c r="A433" s="125" t="s">
        <v>505</v>
      </c>
      <c r="B433" s="126" t="s">
        <v>506</v>
      </c>
      <c r="C433" s="125" t="s">
        <v>62</v>
      </c>
      <c r="D433" s="125" t="s">
        <v>335</v>
      </c>
      <c r="E433" s="126" t="s">
        <v>336</v>
      </c>
      <c r="F433" s="125" t="s">
        <v>421</v>
      </c>
      <c r="G433" s="125" t="s">
        <v>67</v>
      </c>
      <c r="H433" s="125" t="s">
        <v>338</v>
      </c>
      <c r="I433" s="125" t="s">
        <v>339</v>
      </c>
      <c r="J433" s="126" t="s">
        <v>356</v>
      </c>
      <c r="K433" s="127" t="n">
        <v>1267</v>
      </c>
      <c r="L433" s="127" t="n">
        <v>0</v>
      </c>
      <c r="M433" s="127" t="n">
        <v>0</v>
      </c>
    </row>
    <row collapsed="false" customFormat="false" customHeight="false" hidden="true" ht="38.25" outlineLevel="3" r="434">
      <c r="A434" s="125" t="s">
        <v>505</v>
      </c>
      <c r="B434" s="126" t="s">
        <v>506</v>
      </c>
      <c r="C434" s="125" t="s">
        <v>62</v>
      </c>
      <c r="D434" s="125" t="s">
        <v>335</v>
      </c>
      <c r="E434" s="126" t="s">
        <v>336</v>
      </c>
      <c r="F434" s="125" t="s">
        <v>421</v>
      </c>
      <c r="G434" s="125" t="s">
        <v>67</v>
      </c>
      <c r="H434" s="125" t="s">
        <v>338</v>
      </c>
      <c r="I434" s="125" t="s">
        <v>339</v>
      </c>
      <c r="J434" s="126" t="s">
        <v>462</v>
      </c>
      <c r="K434" s="127" t="n">
        <v>1100</v>
      </c>
      <c r="L434" s="127" t="n">
        <v>0</v>
      </c>
      <c r="M434" s="127" t="n">
        <v>0</v>
      </c>
    </row>
    <row collapsed="false" customFormat="false" customHeight="false" hidden="true" ht="38.25" outlineLevel="3" r="435">
      <c r="A435" s="125" t="s">
        <v>505</v>
      </c>
      <c r="B435" s="126" t="s">
        <v>506</v>
      </c>
      <c r="C435" s="125" t="s">
        <v>62</v>
      </c>
      <c r="D435" s="125" t="s">
        <v>335</v>
      </c>
      <c r="E435" s="126" t="s">
        <v>336</v>
      </c>
      <c r="F435" s="125" t="s">
        <v>421</v>
      </c>
      <c r="G435" s="125" t="s">
        <v>67</v>
      </c>
      <c r="H435" s="125" t="s">
        <v>338</v>
      </c>
      <c r="I435" s="125" t="s">
        <v>339</v>
      </c>
      <c r="J435" s="126" t="s">
        <v>358</v>
      </c>
      <c r="K435" s="127" t="n">
        <v>348</v>
      </c>
      <c r="L435" s="127" t="n">
        <v>0</v>
      </c>
      <c r="M435" s="127" t="n">
        <v>0</v>
      </c>
    </row>
    <row collapsed="false" customFormat="false" customHeight="false" hidden="true" ht="38.25" outlineLevel="3" r="436">
      <c r="A436" s="125" t="s">
        <v>505</v>
      </c>
      <c r="B436" s="126" t="s">
        <v>506</v>
      </c>
      <c r="C436" s="125" t="s">
        <v>62</v>
      </c>
      <c r="D436" s="125" t="s">
        <v>335</v>
      </c>
      <c r="E436" s="126" t="s">
        <v>336</v>
      </c>
      <c r="F436" s="125" t="s">
        <v>421</v>
      </c>
      <c r="G436" s="125" t="s">
        <v>67</v>
      </c>
      <c r="H436" s="125" t="s">
        <v>338</v>
      </c>
      <c r="I436" s="125" t="s">
        <v>339</v>
      </c>
      <c r="J436" s="126" t="s">
        <v>359</v>
      </c>
      <c r="K436" s="127" t="n">
        <v>970</v>
      </c>
      <c r="L436" s="127" t="n">
        <v>0</v>
      </c>
      <c r="M436" s="127" t="n">
        <v>0</v>
      </c>
    </row>
    <row collapsed="false" customFormat="false" customHeight="false" hidden="true" ht="38.25" outlineLevel="3" r="437">
      <c r="A437" s="125" t="s">
        <v>505</v>
      </c>
      <c r="B437" s="126" t="s">
        <v>506</v>
      </c>
      <c r="C437" s="125" t="s">
        <v>62</v>
      </c>
      <c r="D437" s="125" t="s">
        <v>335</v>
      </c>
      <c r="E437" s="126" t="s">
        <v>336</v>
      </c>
      <c r="F437" s="125" t="s">
        <v>421</v>
      </c>
      <c r="G437" s="125" t="s">
        <v>67</v>
      </c>
      <c r="H437" s="125" t="s">
        <v>338</v>
      </c>
      <c r="I437" s="125" t="s">
        <v>339</v>
      </c>
      <c r="J437" s="126" t="s">
        <v>361</v>
      </c>
      <c r="K437" s="127" t="n">
        <v>530</v>
      </c>
      <c r="L437" s="127" t="n">
        <v>0</v>
      </c>
      <c r="M437" s="127" t="n">
        <v>0</v>
      </c>
    </row>
    <row collapsed="false" customFormat="false" customHeight="false" hidden="true" ht="38.25" outlineLevel="3" r="438">
      <c r="A438" s="125" t="s">
        <v>505</v>
      </c>
      <c r="B438" s="126" t="s">
        <v>506</v>
      </c>
      <c r="C438" s="125" t="s">
        <v>62</v>
      </c>
      <c r="D438" s="125" t="s">
        <v>335</v>
      </c>
      <c r="E438" s="126" t="s">
        <v>336</v>
      </c>
      <c r="F438" s="125" t="s">
        <v>421</v>
      </c>
      <c r="G438" s="125" t="s">
        <v>67</v>
      </c>
      <c r="H438" s="125" t="s">
        <v>338</v>
      </c>
      <c r="I438" s="125" t="s">
        <v>339</v>
      </c>
      <c r="J438" s="126" t="s">
        <v>363</v>
      </c>
      <c r="K438" s="127" t="n">
        <v>359.4</v>
      </c>
      <c r="L438" s="127" t="n">
        <v>0</v>
      </c>
      <c r="M438" s="127" t="n">
        <v>0</v>
      </c>
    </row>
    <row collapsed="false" customFormat="false" customHeight="false" hidden="true" ht="38.25" outlineLevel="3" r="439">
      <c r="A439" s="125" t="s">
        <v>505</v>
      </c>
      <c r="B439" s="126" t="s">
        <v>506</v>
      </c>
      <c r="C439" s="125" t="s">
        <v>62</v>
      </c>
      <c r="D439" s="125" t="s">
        <v>335</v>
      </c>
      <c r="E439" s="126" t="s">
        <v>336</v>
      </c>
      <c r="F439" s="125" t="s">
        <v>421</v>
      </c>
      <c r="G439" s="125" t="s">
        <v>67</v>
      </c>
      <c r="H439" s="125" t="s">
        <v>338</v>
      </c>
      <c r="I439" s="125" t="s">
        <v>339</v>
      </c>
      <c r="J439" s="126" t="s">
        <v>366</v>
      </c>
      <c r="K439" s="127" t="n">
        <v>559.8</v>
      </c>
      <c r="L439" s="127" t="n">
        <v>0</v>
      </c>
      <c r="M439" s="127" t="n">
        <v>0</v>
      </c>
    </row>
    <row collapsed="false" customFormat="false" customHeight="false" hidden="true" ht="38.25" outlineLevel="3" r="440">
      <c r="A440" s="125" t="s">
        <v>505</v>
      </c>
      <c r="B440" s="126" t="s">
        <v>506</v>
      </c>
      <c r="C440" s="125" t="s">
        <v>62</v>
      </c>
      <c r="D440" s="125" t="s">
        <v>335</v>
      </c>
      <c r="E440" s="126" t="s">
        <v>336</v>
      </c>
      <c r="F440" s="125" t="s">
        <v>421</v>
      </c>
      <c r="G440" s="125" t="s">
        <v>67</v>
      </c>
      <c r="H440" s="125" t="s">
        <v>338</v>
      </c>
      <c r="I440" s="125" t="s">
        <v>339</v>
      </c>
      <c r="J440" s="126" t="s">
        <v>367</v>
      </c>
      <c r="K440" s="127" t="n">
        <v>150</v>
      </c>
      <c r="L440" s="127" t="n">
        <v>0</v>
      </c>
      <c r="M440" s="127" t="n">
        <v>0</v>
      </c>
    </row>
    <row collapsed="false" customFormat="false" customHeight="false" hidden="true" ht="38.25" outlineLevel="3" r="441">
      <c r="A441" s="125" t="s">
        <v>505</v>
      </c>
      <c r="B441" s="126" t="s">
        <v>506</v>
      </c>
      <c r="C441" s="125" t="s">
        <v>62</v>
      </c>
      <c r="D441" s="125" t="s">
        <v>335</v>
      </c>
      <c r="E441" s="126" t="s">
        <v>336</v>
      </c>
      <c r="F441" s="125" t="s">
        <v>421</v>
      </c>
      <c r="G441" s="125" t="s">
        <v>67</v>
      </c>
      <c r="H441" s="125" t="s">
        <v>338</v>
      </c>
      <c r="I441" s="125" t="s">
        <v>339</v>
      </c>
      <c r="J441" s="126" t="s">
        <v>370</v>
      </c>
      <c r="K441" s="127" t="n">
        <v>729.5</v>
      </c>
      <c r="L441" s="127" t="n">
        <v>0</v>
      </c>
      <c r="M441" s="127" t="n">
        <v>0</v>
      </c>
    </row>
    <row collapsed="false" customFormat="false" customHeight="false" hidden="true" ht="38.25" outlineLevel="3" r="442">
      <c r="A442" s="125" t="s">
        <v>505</v>
      </c>
      <c r="B442" s="126" t="s">
        <v>506</v>
      </c>
      <c r="C442" s="125" t="s">
        <v>146</v>
      </c>
      <c r="D442" s="125" t="s">
        <v>475</v>
      </c>
      <c r="E442" s="126" t="s">
        <v>336</v>
      </c>
      <c r="F442" s="125" t="s">
        <v>468</v>
      </c>
      <c r="G442" s="125" t="s">
        <v>67</v>
      </c>
      <c r="H442" s="125" t="s">
        <v>338</v>
      </c>
      <c r="I442" s="125" t="s">
        <v>339</v>
      </c>
      <c r="J442" s="126" t="s">
        <v>474</v>
      </c>
      <c r="K442" s="127" t="n">
        <v>700</v>
      </c>
      <c r="L442" s="127" t="n">
        <v>0</v>
      </c>
      <c r="M442" s="127" t="n">
        <v>0</v>
      </c>
    </row>
    <row collapsed="false" customFormat="false" customHeight="false" hidden="true" ht="38.25" outlineLevel="3" r="443">
      <c r="A443" s="125" t="s">
        <v>507</v>
      </c>
      <c r="B443" s="126" t="s">
        <v>508</v>
      </c>
      <c r="C443" s="125" t="s">
        <v>62</v>
      </c>
      <c r="D443" s="125" t="s">
        <v>335</v>
      </c>
      <c r="E443" s="126" t="s">
        <v>336</v>
      </c>
      <c r="F443" s="125" t="s">
        <v>421</v>
      </c>
      <c r="G443" s="125" t="s">
        <v>67</v>
      </c>
      <c r="H443" s="125" t="s">
        <v>338</v>
      </c>
      <c r="I443" s="125" t="s">
        <v>339</v>
      </c>
      <c r="J443" s="126" t="s">
        <v>345</v>
      </c>
      <c r="K443" s="127" t="n">
        <v>1000</v>
      </c>
      <c r="L443" s="127" t="n">
        <v>0</v>
      </c>
      <c r="M443" s="127" t="n">
        <v>0</v>
      </c>
    </row>
    <row collapsed="false" customFormat="false" customHeight="false" hidden="true" ht="63.75" outlineLevel="3" r="444">
      <c r="A444" s="125" t="s">
        <v>509</v>
      </c>
      <c r="B444" s="126" t="s">
        <v>510</v>
      </c>
      <c r="C444" s="125" t="s">
        <v>62</v>
      </c>
      <c r="D444" s="125" t="s">
        <v>498</v>
      </c>
      <c r="E444" s="126" t="s">
        <v>499</v>
      </c>
      <c r="F444" s="125" t="s">
        <v>426</v>
      </c>
      <c r="G444" s="125" t="s">
        <v>67</v>
      </c>
      <c r="H444" s="125" t="s">
        <v>407</v>
      </c>
      <c r="I444" s="125" t="s">
        <v>339</v>
      </c>
      <c r="J444" s="126" t="s">
        <v>371</v>
      </c>
      <c r="K444" s="127" t="n">
        <v>7897.5</v>
      </c>
      <c r="L444" s="127" t="n">
        <v>0</v>
      </c>
      <c r="M444" s="127" t="n">
        <v>0</v>
      </c>
    </row>
    <row collapsed="false" customFormat="false" customHeight="false" hidden="true" ht="153" outlineLevel="2" r="445">
      <c r="A445" s="120" t="s">
        <v>511</v>
      </c>
      <c r="B445" s="130" t="s">
        <v>512</v>
      </c>
      <c r="C445" s="122"/>
      <c r="D445" s="122"/>
      <c r="E445" s="121"/>
      <c r="F445" s="122"/>
      <c r="G445" s="122"/>
      <c r="H445" s="122"/>
      <c r="I445" s="122"/>
      <c r="J445" s="121"/>
      <c r="K445" s="123" t="n">
        <v>359564</v>
      </c>
      <c r="L445" s="123" t="n">
        <v>223664</v>
      </c>
      <c r="M445" s="123" t="n">
        <v>223664</v>
      </c>
    </row>
    <row collapsed="false" customFormat="false" customHeight="false" hidden="true" ht="127.5" outlineLevel="3" r="446">
      <c r="A446" s="125" t="s">
        <v>511</v>
      </c>
      <c r="B446" s="131" t="s">
        <v>512</v>
      </c>
      <c r="C446" s="125" t="s">
        <v>254</v>
      </c>
      <c r="D446" s="125" t="s">
        <v>513</v>
      </c>
      <c r="E446" s="131" t="s">
        <v>514</v>
      </c>
      <c r="F446" s="125" t="s">
        <v>515</v>
      </c>
      <c r="G446" s="125" t="s">
        <v>67</v>
      </c>
      <c r="H446" s="125" t="s">
        <v>516</v>
      </c>
      <c r="I446" s="125" t="s">
        <v>339</v>
      </c>
      <c r="J446" s="126" t="s">
        <v>371</v>
      </c>
      <c r="K446" s="127" t="n">
        <v>359564</v>
      </c>
      <c r="L446" s="127" t="n">
        <v>223664</v>
      </c>
      <c r="M446" s="127" t="n">
        <v>223664</v>
      </c>
    </row>
    <row collapsed="false" customFormat="false" customHeight="false" hidden="true" ht="127.5" outlineLevel="2" r="447">
      <c r="A447" s="120" t="s">
        <v>517</v>
      </c>
      <c r="B447" s="130" t="s">
        <v>518</v>
      </c>
      <c r="C447" s="122"/>
      <c r="D447" s="122"/>
      <c r="E447" s="121"/>
      <c r="F447" s="122"/>
      <c r="G447" s="122"/>
      <c r="H447" s="122"/>
      <c r="I447" s="122"/>
      <c r="J447" s="121"/>
      <c r="K447" s="123" t="n">
        <v>432490.8</v>
      </c>
      <c r="L447" s="123" t="n">
        <v>0</v>
      </c>
      <c r="M447" s="123" t="n">
        <v>0</v>
      </c>
    </row>
    <row collapsed="false" customFormat="false" customHeight="false" hidden="true" ht="114.75" outlineLevel="3" r="448">
      <c r="A448" s="125" t="s">
        <v>517</v>
      </c>
      <c r="B448" s="131" t="s">
        <v>518</v>
      </c>
      <c r="C448" s="125" t="s">
        <v>254</v>
      </c>
      <c r="D448" s="125" t="s">
        <v>519</v>
      </c>
      <c r="E448" s="126" t="s">
        <v>520</v>
      </c>
      <c r="F448" s="125" t="s">
        <v>515</v>
      </c>
      <c r="G448" s="125" t="s">
        <v>67</v>
      </c>
      <c r="H448" s="125" t="s">
        <v>405</v>
      </c>
      <c r="I448" s="125" t="s">
        <v>521</v>
      </c>
      <c r="J448" s="126" t="s">
        <v>371</v>
      </c>
      <c r="K448" s="127" t="n">
        <v>45014.1</v>
      </c>
      <c r="L448" s="127" t="n">
        <v>0</v>
      </c>
      <c r="M448" s="127" t="n">
        <v>0</v>
      </c>
    </row>
    <row collapsed="false" customFormat="false" customHeight="false" hidden="true" ht="114.75" outlineLevel="3" r="449">
      <c r="A449" s="125" t="s">
        <v>517</v>
      </c>
      <c r="B449" s="131" t="s">
        <v>518</v>
      </c>
      <c r="C449" s="125" t="s">
        <v>254</v>
      </c>
      <c r="D449" s="125" t="s">
        <v>519</v>
      </c>
      <c r="E449" s="126" t="s">
        <v>520</v>
      </c>
      <c r="F449" s="125" t="s">
        <v>515</v>
      </c>
      <c r="G449" s="125" t="s">
        <v>67</v>
      </c>
      <c r="H449" s="125" t="s">
        <v>405</v>
      </c>
      <c r="I449" s="125" t="s">
        <v>522</v>
      </c>
      <c r="J449" s="126" t="s">
        <v>371</v>
      </c>
      <c r="K449" s="127" t="n">
        <v>11136.6</v>
      </c>
      <c r="L449" s="127" t="n">
        <v>0</v>
      </c>
      <c r="M449" s="127" t="n">
        <v>0</v>
      </c>
    </row>
    <row collapsed="false" customFormat="false" customHeight="false" hidden="true" ht="114.75" outlineLevel="3" r="450">
      <c r="A450" s="125" t="s">
        <v>517</v>
      </c>
      <c r="B450" s="131" t="s">
        <v>518</v>
      </c>
      <c r="C450" s="125" t="s">
        <v>254</v>
      </c>
      <c r="D450" s="125" t="s">
        <v>519</v>
      </c>
      <c r="E450" s="126" t="s">
        <v>520</v>
      </c>
      <c r="F450" s="125" t="s">
        <v>515</v>
      </c>
      <c r="G450" s="125" t="s">
        <v>67</v>
      </c>
      <c r="H450" s="125" t="s">
        <v>516</v>
      </c>
      <c r="I450" s="125" t="s">
        <v>521</v>
      </c>
      <c r="J450" s="126" t="s">
        <v>371</v>
      </c>
      <c r="K450" s="127" t="n">
        <v>195713.5</v>
      </c>
      <c r="L450" s="127" t="n">
        <v>0</v>
      </c>
      <c r="M450" s="127" t="n">
        <v>0</v>
      </c>
    </row>
    <row collapsed="false" customFormat="false" customHeight="false" hidden="true" ht="114.75" outlineLevel="3" r="451">
      <c r="A451" s="125" t="s">
        <v>517</v>
      </c>
      <c r="B451" s="131" t="s">
        <v>518</v>
      </c>
      <c r="C451" s="125" t="s">
        <v>254</v>
      </c>
      <c r="D451" s="125" t="s">
        <v>519</v>
      </c>
      <c r="E451" s="126" t="s">
        <v>520</v>
      </c>
      <c r="F451" s="125" t="s">
        <v>515</v>
      </c>
      <c r="G451" s="125" t="s">
        <v>67</v>
      </c>
      <c r="H451" s="125" t="s">
        <v>516</v>
      </c>
      <c r="I451" s="125" t="s">
        <v>522</v>
      </c>
      <c r="J451" s="126" t="s">
        <v>371</v>
      </c>
      <c r="K451" s="127" t="n">
        <v>33013.7</v>
      </c>
      <c r="L451" s="127" t="n">
        <v>0</v>
      </c>
      <c r="M451" s="127" t="n">
        <v>0</v>
      </c>
    </row>
    <row collapsed="false" customFormat="false" customHeight="false" hidden="true" ht="114.75" outlineLevel="3" r="452">
      <c r="A452" s="125" t="s">
        <v>517</v>
      </c>
      <c r="B452" s="131" t="s">
        <v>518</v>
      </c>
      <c r="C452" s="125" t="s">
        <v>254</v>
      </c>
      <c r="D452" s="125" t="s">
        <v>523</v>
      </c>
      <c r="E452" s="126" t="s">
        <v>524</v>
      </c>
      <c r="F452" s="125" t="s">
        <v>515</v>
      </c>
      <c r="G452" s="125" t="s">
        <v>67</v>
      </c>
      <c r="H452" s="125" t="s">
        <v>405</v>
      </c>
      <c r="I452" s="125" t="s">
        <v>521</v>
      </c>
      <c r="J452" s="126" t="s">
        <v>371</v>
      </c>
      <c r="K452" s="127" t="n">
        <v>22728.4</v>
      </c>
      <c r="L452" s="127" t="n">
        <v>0</v>
      </c>
      <c r="M452" s="127" t="n">
        <v>0</v>
      </c>
    </row>
    <row collapsed="false" customFormat="false" customHeight="false" hidden="true" ht="114.75" outlineLevel="3" r="453">
      <c r="A453" s="125" t="s">
        <v>517</v>
      </c>
      <c r="B453" s="131" t="s">
        <v>518</v>
      </c>
      <c r="C453" s="125" t="s">
        <v>254</v>
      </c>
      <c r="D453" s="125" t="s">
        <v>523</v>
      </c>
      <c r="E453" s="126" t="s">
        <v>524</v>
      </c>
      <c r="F453" s="125" t="s">
        <v>515</v>
      </c>
      <c r="G453" s="125" t="s">
        <v>67</v>
      </c>
      <c r="H453" s="125" t="s">
        <v>405</v>
      </c>
      <c r="I453" s="125" t="s">
        <v>522</v>
      </c>
      <c r="J453" s="126" t="s">
        <v>371</v>
      </c>
      <c r="K453" s="127" t="n">
        <v>5728.6</v>
      </c>
      <c r="L453" s="127" t="n">
        <v>0</v>
      </c>
      <c r="M453" s="127" t="n">
        <v>0</v>
      </c>
    </row>
    <row collapsed="false" customFormat="false" customHeight="false" hidden="true" ht="114.75" outlineLevel="3" r="454">
      <c r="A454" s="125" t="s">
        <v>517</v>
      </c>
      <c r="B454" s="131" t="s">
        <v>518</v>
      </c>
      <c r="C454" s="125" t="s">
        <v>254</v>
      </c>
      <c r="D454" s="125" t="s">
        <v>523</v>
      </c>
      <c r="E454" s="126" t="s">
        <v>524</v>
      </c>
      <c r="F454" s="125" t="s">
        <v>515</v>
      </c>
      <c r="G454" s="125" t="s">
        <v>67</v>
      </c>
      <c r="H454" s="125" t="s">
        <v>516</v>
      </c>
      <c r="I454" s="125" t="s">
        <v>521</v>
      </c>
      <c r="J454" s="126" t="s">
        <v>371</v>
      </c>
      <c r="K454" s="127" t="n">
        <v>98819.3</v>
      </c>
      <c r="L454" s="127" t="n">
        <v>0</v>
      </c>
      <c r="M454" s="127" t="n">
        <v>0</v>
      </c>
    </row>
    <row collapsed="false" customFormat="false" customHeight="false" hidden="true" ht="114.75" outlineLevel="3" r="455">
      <c r="A455" s="125" t="s">
        <v>517</v>
      </c>
      <c r="B455" s="131" t="s">
        <v>518</v>
      </c>
      <c r="C455" s="125" t="s">
        <v>254</v>
      </c>
      <c r="D455" s="125" t="s">
        <v>523</v>
      </c>
      <c r="E455" s="126" t="s">
        <v>524</v>
      </c>
      <c r="F455" s="125" t="s">
        <v>515</v>
      </c>
      <c r="G455" s="125" t="s">
        <v>67</v>
      </c>
      <c r="H455" s="125" t="s">
        <v>516</v>
      </c>
      <c r="I455" s="125" t="s">
        <v>522</v>
      </c>
      <c r="J455" s="126" t="s">
        <v>371</v>
      </c>
      <c r="K455" s="127" t="n">
        <v>20336.6</v>
      </c>
      <c r="L455" s="127" t="n">
        <v>0</v>
      </c>
      <c r="M455" s="127" t="n">
        <v>0</v>
      </c>
    </row>
    <row collapsed="false" customFormat="false" customHeight="false" hidden="true" ht="25.5" outlineLevel="2" r="456">
      <c r="A456" s="120" t="s">
        <v>525</v>
      </c>
      <c r="B456" s="121" t="s">
        <v>526</v>
      </c>
      <c r="C456" s="122"/>
      <c r="D456" s="122"/>
      <c r="E456" s="121"/>
      <c r="F456" s="122"/>
      <c r="G456" s="122"/>
      <c r="H456" s="122"/>
      <c r="I456" s="122"/>
      <c r="J456" s="121"/>
      <c r="K456" s="123" t="n">
        <v>82187.3</v>
      </c>
      <c r="L456" s="123" t="n">
        <v>33623.3</v>
      </c>
      <c r="M456" s="123" t="n">
        <v>33623.3</v>
      </c>
    </row>
    <row collapsed="false" customFormat="false" customHeight="false" hidden="true" ht="25.5" outlineLevel="3" r="457">
      <c r="A457" s="125" t="s">
        <v>525</v>
      </c>
      <c r="B457" s="126" t="s">
        <v>526</v>
      </c>
      <c r="C457" s="125" t="s">
        <v>48</v>
      </c>
      <c r="D457" s="125" t="s">
        <v>117</v>
      </c>
      <c r="E457" s="126" t="s">
        <v>417</v>
      </c>
      <c r="F457" s="125" t="s">
        <v>426</v>
      </c>
      <c r="G457" s="125" t="s">
        <v>67</v>
      </c>
      <c r="H457" s="125" t="s">
        <v>405</v>
      </c>
      <c r="I457" s="125" t="s">
        <v>339</v>
      </c>
      <c r="J457" s="126" t="s">
        <v>371</v>
      </c>
      <c r="K457" s="127" t="n">
        <v>1067</v>
      </c>
      <c r="L457" s="127" t="n">
        <v>900.6</v>
      </c>
      <c r="M457" s="127" t="n">
        <v>900.6</v>
      </c>
    </row>
    <row collapsed="false" customFormat="false" customHeight="false" hidden="true" ht="38.25" outlineLevel="3" r="458">
      <c r="A458" s="125" t="s">
        <v>527</v>
      </c>
      <c r="B458" s="126" t="s">
        <v>528</v>
      </c>
      <c r="C458" s="125" t="s">
        <v>48</v>
      </c>
      <c r="D458" s="125" t="s">
        <v>117</v>
      </c>
      <c r="E458" s="126" t="s">
        <v>417</v>
      </c>
      <c r="F458" s="125" t="s">
        <v>426</v>
      </c>
      <c r="G458" s="125" t="s">
        <v>67</v>
      </c>
      <c r="H458" s="125" t="s">
        <v>405</v>
      </c>
      <c r="I458" s="125" t="s">
        <v>339</v>
      </c>
      <c r="J458" s="126" t="s">
        <v>371</v>
      </c>
      <c r="K458" s="127" t="n">
        <v>81120.2</v>
      </c>
      <c r="L458" s="127" t="n">
        <v>32722.7</v>
      </c>
      <c r="M458" s="127" t="n">
        <v>32722.7</v>
      </c>
    </row>
    <row collapsed="false" customFormat="false" customHeight="false" hidden="true" ht="38.25" outlineLevel="2" r="459">
      <c r="A459" s="120" t="s">
        <v>529</v>
      </c>
      <c r="B459" s="121" t="s">
        <v>530</v>
      </c>
      <c r="C459" s="122"/>
      <c r="D459" s="122"/>
      <c r="E459" s="121"/>
      <c r="F459" s="122"/>
      <c r="G459" s="122"/>
      <c r="H459" s="122"/>
      <c r="I459" s="122"/>
      <c r="J459" s="121"/>
      <c r="K459" s="123" t="n">
        <v>19224.5</v>
      </c>
      <c r="L459" s="123" t="n">
        <v>0</v>
      </c>
      <c r="M459" s="123" t="n">
        <v>0</v>
      </c>
    </row>
    <row collapsed="false" customFormat="false" customHeight="false" hidden="true" ht="127.5" outlineLevel="3" r="460">
      <c r="A460" s="125" t="s">
        <v>529</v>
      </c>
      <c r="B460" s="126" t="s">
        <v>530</v>
      </c>
      <c r="C460" s="125" t="s">
        <v>48</v>
      </c>
      <c r="D460" s="125" t="s">
        <v>120</v>
      </c>
      <c r="E460" s="131" t="s">
        <v>531</v>
      </c>
      <c r="F460" s="125" t="s">
        <v>426</v>
      </c>
      <c r="G460" s="125" t="s">
        <v>67</v>
      </c>
      <c r="H460" s="125" t="s">
        <v>405</v>
      </c>
      <c r="I460" s="125" t="s">
        <v>521</v>
      </c>
      <c r="J460" s="126" t="s">
        <v>371</v>
      </c>
      <c r="K460" s="127" t="n">
        <v>9510.2</v>
      </c>
      <c r="L460" s="127" t="n">
        <v>0</v>
      </c>
      <c r="M460" s="127" t="n">
        <v>0</v>
      </c>
    </row>
    <row collapsed="false" customFormat="false" customHeight="false" hidden="true" ht="127.5" outlineLevel="3" r="461">
      <c r="A461" s="125" t="s">
        <v>529</v>
      </c>
      <c r="B461" s="126" t="s">
        <v>530</v>
      </c>
      <c r="C461" s="125" t="s">
        <v>48</v>
      </c>
      <c r="D461" s="125" t="s">
        <v>120</v>
      </c>
      <c r="E461" s="131" t="s">
        <v>531</v>
      </c>
      <c r="F461" s="125" t="s">
        <v>426</v>
      </c>
      <c r="G461" s="125" t="s">
        <v>67</v>
      </c>
      <c r="H461" s="125" t="s">
        <v>405</v>
      </c>
      <c r="I461" s="125" t="s">
        <v>522</v>
      </c>
      <c r="J461" s="126" t="s">
        <v>371</v>
      </c>
      <c r="K461" s="127" t="n">
        <v>9714.3</v>
      </c>
      <c r="L461" s="127" t="n">
        <v>0</v>
      </c>
      <c r="M461" s="127" t="n">
        <v>0</v>
      </c>
    </row>
    <row collapsed="false" customFormat="false" customHeight="false" hidden="true" ht="38.25" outlineLevel="1" r="462">
      <c r="A462" s="120" t="s">
        <v>532</v>
      </c>
      <c r="B462" s="121" t="s">
        <v>533</v>
      </c>
      <c r="C462" s="122"/>
      <c r="D462" s="122"/>
      <c r="E462" s="121"/>
      <c r="F462" s="122"/>
      <c r="G462" s="122"/>
      <c r="H462" s="122"/>
      <c r="I462" s="122"/>
      <c r="J462" s="121"/>
      <c r="K462" s="123" t="n">
        <v>2069838</v>
      </c>
      <c r="L462" s="123" t="n">
        <v>1423657</v>
      </c>
      <c r="M462" s="123" t="n">
        <v>1451542.3</v>
      </c>
    </row>
    <row collapsed="false" customFormat="false" customHeight="false" hidden="true" ht="38.25" outlineLevel="2" r="463">
      <c r="A463" s="120" t="s">
        <v>534</v>
      </c>
      <c r="B463" s="121" t="s">
        <v>535</v>
      </c>
      <c r="C463" s="122"/>
      <c r="D463" s="122"/>
      <c r="E463" s="121"/>
      <c r="F463" s="122"/>
      <c r="G463" s="122"/>
      <c r="H463" s="122"/>
      <c r="I463" s="122"/>
      <c r="J463" s="121"/>
      <c r="K463" s="123" t="n">
        <v>312907.9</v>
      </c>
      <c r="L463" s="123" t="n">
        <v>249597</v>
      </c>
      <c r="M463" s="123" t="n">
        <v>257974</v>
      </c>
    </row>
    <row collapsed="false" customFormat="false" customHeight="false" hidden="true" ht="38.25" outlineLevel="3" r="464">
      <c r="A464" s="125" t="s">
        <v>534</v>
      </c>
      <c r="B464" s="126" t="s">
        <v>535</v>
      </c>
      <c r="C464" s="125" t="s">
        <v>62</v>
      </c>
      <c r="D464" s="125" t="s">
        <v>536</v>
      </c>
      <c r="E464" s="126" t="s">
        <v>537</v>
      </c>
      <c r="F464" s="125" t="s">
        <v>337</v>
      </c>
      <c r="G464" s="125" t="s">
        <v>67</v>
      </c>
      <c r="H464" s="125" t="s">
        <v>338</v>
      </c>
      <c r="I464" s="125" t="s">
        <v>339</v>
      </c>
      <c r="J464" s="126" t="s">
        <v>349</v>
      </c>
      <c r="K464" s="127" t="n">
        <v>53050.4</v>
      </c>
      <c r="L464" s="127" t="n">
        <v>53102.8</v>
      </c>
      <c r="M464" s="127" t="n">
        <v>55104.8</v>
      </c>
    </row>
    <row collapsed="false" customFormat="false" customHeight="false" hidden="true" ht="38.25" outlineLevel="3" r="465">
      <c r="A465" s="125" t="s">
        <v>534</v>
      </c>
      <c r="B465" s="126" t="s">
        <v>535</v>
      </c>
      <c r="C465" s="125" t="s">
        <v>62</v>
      </c>
      <c r="D465" s="125" t="s">
        <v>536</v>
      </c>
      <c r="E465" s="126" t="s">
        <v>537</v>
      </c>
      <c r="F465" s="125" t="s">
        <v>337</v>
      </c>
      <c r="G465" s="125" t="s">
        <v>67</v>
      </c>
      <c r="H465" s="125" t="s">
        <v>338</v>
      </c>
      <c r="I465" s="125" t="s">
        <v>339</v>
      </c>
      <c r="J465" s="126" t="s">
        <v>375</v>
      </c>
      <c r="K465" s="127" t="n">
        <v>10735.6</v>
      </c>
      <c r="L465" s="127" t="n">
        <v>10717.5</v>
      </c>
      <c r="M465" s="127" t="n">
        <v>11096.3</v>
      </c>
    </row>
    <row collapsed="false" customFormat="false" customHeight="false" hidden="true" ht="38.25" outlineLevel="3" r="466">
      <c r="A466" s="125" t="s">
        <v>534</v>
      </c>
      <c r="B466" s="126" t="s">
        <v>535</v>
      </c>
      <c r="C466" s="125" t="s">
        <v>62</v>
      </c>
      <c r="D466" s="125" t="s">
        <v>536</v>
      </c>
      <c r="E466" s="126" t="s">
        <v>537</v>
      </c>
      <c r="F466" s="125" t="s">
        <v>337</v>
      </c>
      <c r="G466" s="125" t="s">
        <v>67</v>
      </c>
      <c r="H466" s="125" t="s">
        <v>338</v>
      </c>
      <c r="I466" s="125" t="s">
        <v>339</v>
      </c>
      <c r="J466" s="126" t="s">
        <v>436</v>
      </c>
      <c r="K466" s="127" t="n">
        <v>24453.3</v>
      </c>
      <c r="L466" s="127" t="n">
        <v>24106.8</v>
      </c>
      <c r="M466" s="127" t="n">
        <v>24572.3</v>
      </c>
    </row>
    <row collapsed="false" customFormat="false" customHeight="false" hidden="true" ht="38.25" outlineLevel="3" r="467">
      <c r="A467" s="125" t="s">
        <v>534</v>
      </c>
      <c r="B467" s="126" t="s">
        <v>535</v>
      </c>
      <c r="C467" s="125" t="s">
        <v>62</v>
      </c>
      <c r="D467" s="125" t="s">
        <v>536</v>
      </c>
      <c r="E467" s="126" t="s">
        <v>537</v>
      </c>
      <c r="F467" s="125" t="s">
        <v>337</v>
      </c>
      <c r="G467" s="125" t="s">
        <v>67</v>
      </c>
      <c r="H467" s="125" t="s">
        <v>338</v>
      </c>
      <c r="I467" s="125" t="s">
        <v>339</v>
      </c>
      <c r="J467" s="126" t="s">
        <v>368</v>
      </c>
      <c r="K467" s="127" t="n">
        <v>35467.4</v>
      </c>
      <c r="L467" s="127" t="n">
        <v>34343.7</v>
      </c>
      <c r="M467" s="127" t="n">
        <v>35271.1</v>
      </c>
    </row>
    <row collapsed="false" customFormat="false" customHeight="false" hidden="true" ht="38.25" outlineLevel="3" r="468">
      <c r="A468" s="125" t="s">
        <v>534</v>
      </c>
      <c r="B468" s="126" t="s">
        <v>535</v>
      </c>
      <c r="C468" s="125" t="s">
        <v>62</v>
      </c>
      <c r="D468" s="125" t="s">
        <v>536</v>
      </c>
      <c r="E468" s="126" t="s">
        <v>537</v>
      </c>
      <c r="F468" s="125" t="s">
        <v>337</v>
      </c>
      <c r="G468" s="125" t="s">
        <v>67</v>
      </c>
      <c r="H468" s="125" t="s">
        <v>338</v>
      </c>
      <c r="I468" s="125" t="s">
        <v>339</v>
      </c>
      <c r="J468" s="126" t="s">
        <v>369</v>
      </c>
      <c r="K468" s="127" t="n">
        <v>127906.8</v>
      </c>
      <c r="L468" s="127" t="n">
        <v>127326.2</v>
      </c>
      <c r="M468" s="127" t="n">
        <v>131929.4</v>
      </c>
    </row>
    <row collapsed="false" customFormat="false" customHeight="false" hidden="true" ht="38.25" outlineLevel="3" r="469">
      <c r="A469" s="125" t="s">
        <v>538</v>
      </c>
      <c r="B469" s="126" t="s">
        <v>539</v>
      </c>
      <c r="C469" s="125" t="s">
        <v>62</v>
      </c>
      <c r="D469" s="125" t="s">
        <v>540</v>
      </c>
      <c r="E469" s="126" t="s">
        <v>541</v>
      </c>
      <c r="F469" s="125" t="s">
        <v>421</v>
      </c>
      <c r="G469" s="125" t="s">
        <v>67</v>
      </c>
      <c r="H469" s="125" t="s">
        <v>338</v>
      </c>
      <c r="I469" s="125" t="s">
        <v>521</v>
      </c>
      <c r="J469" s="126" t="s">
        <v>371</v>
      </c>
      <c r="K469" s="127" t="n">
        <v>61294.3</v>
      </c>
      <c r="L469" s="127" t="n">
        <v>0</v>
      </c>
      <c r="M469" s="127" t="n">
        <v>0</v>
      </c>
    </row>
    <row collapsed="false" customFormat="false" customHeight="false" hidden="true" ht="89.25" outlineLevel="2" r="470">
      <c r="A470" s="120" t="s">
        <v>542</v>
      </c>
      <c r="B470" s="121" t="s">
        <v>543</v>
      </c>
      <c r="C470" s="122"/>
      <c r="D470" s="122"/>
      <c r="E470" s="121"/>
      <c r="F470" s="122"/>
      <c r="G470" s="122"/>
      <c r="H470" s="122"/>
      <c r="I470" s="122"/>
      <c r="J470" s="121"/>
      <c r="K470" s="123" t="n">
        <v>1546588.8</v>
      </c>
      <c r="L470" s="123" t="n">
        <v>977745.5</v>
      </c>
      <c r="M470" s="123" t="n">
        <v>990826.6</v>
      </c>
    </row>
    <row collapsed="false" customFormat="false" customHeight="false" hidden="true" ht="89.25" outlineLevel="3" r="471">
      <c r="A471" s="125" t="s">
        <v>542</v>
      </c>
      <c r="B471" s="126" t="s">
        <v>543</v>
      </c>
      <c r="C471" s="125" t="s">
        <v>62</v>
      </c>
      <c r="D471" s="125" t="s">
        <v>335</v>
      </c>
      <c r="E471" s="126" t="s">
        <v>336</v>
      </c>
      <c r="F471" s="125" t="s">
        <v>337</v>
      </c>
      <c r="G471" s="125" t="s">
        <v>67</v>
      </c>
      <c r="H471" s="125" t="s">
        <v>338</v>
      </c>
      <c r="I471" s="125" t="s">
        <v>339</v>
      </c>
      <c r="J471" s="126" t="s">
        <v>458</v>
      </c>
      <c r="K471" s="127" t="n">
        <v>4445.1</v>
      </c>
      <c r="L471" s="127" t="n">
        <v>4229.7</v>
      </c>
      <c r="M471" s="127" t="n">
        <v>4299.1</v>
      </c>
    </row>
    <row collapsed="false" customFormat="false" customHeight="false" hidden="true" ht="89.25" outlineLevel="3" r="472">
      <c r="A472" s="125" t="s">
        <v>542</v>
      </c>
      <c r="B472" s="126" t="s">
        <v>543</v>
      </c>
      <c r="C472" s="125" t="s">
        <v>62</v>
      </c>
      <c r="D472" s="125" t="s">
        <v>335</v>
      </c>
      <c r="E472" s="126" t="s">
        <v>336</v>
      </c>
      <c r="F472" s="125" t="s">
        <v>337</v>
      </c>
      <c r="G472" s="125" t="s">
        <v>67</v>
      </c>
      <c r="H472" s="125" t="s">
        <v>338</v>
      </c>
      <c r="I472" s="125" t="s">
        <v>339</v>
      </c>
      <c r="J472" s="126" t="s">
        <v>459</v>
      </c>
      <c r="K472" s="127" t="n">
        <v>87883.4</v>
      </c>
      <c r="L472" s="127" t="n">
        <v>78521.1</v>
      </c>
      <c r="M472" s="127" t="n">
        <v>79623.3</v>
      </c>
    </row>
    <row collapsed="false" customFormat="false" customHeight="false" hidden="true" ht="89.25" outlineLevel="3" r="473">
      <c r="A473" s="125" t="s">
        <v>542</v>
      </c>
      <c r="B473" s="126" t="s">
        <v>543</v>
      </c>
      <c r="C473" s="125" t="s">
        <v>62</v>
      </c>
      <c r="D473" s="125" t="s">
        <v>335</v>
      </c>
      <c r="E473" s="126" t="s">
        <v>336</v>
      </c>
      <c r="F473" s="125" t="s">
        <v>337</v>
      </c>
      <c r="G473" s="125" t="s">
        <v>67</v>
      </c>
      <c r="H473" s="125" t="s">
        <v>338</v>
      </c>
      <c r="I473" s="125" t="s">
        <v>339</v>
      </c>
      <c r="J473" s="126" t="s">
        <v>460</v>
      </c>
      <c r="K473" s="127" t="n">
        <v>62857.5</v>
      </c>
      <c r="L473" s="127" t="n">
        <v>48620.1</v>
      </c>
      <c r="M473" s="127" t="n">
        <v>49327.9</v>
      </c>
    </row>
    <row collapsed="false" customFormat="false" customHeight="false" hidden="true" ht="89.25" outlineLevel="3" r="474">
      <c r="A474" s="125" t="s">
        <v>542</v>
      </c>
      <c r="B474" s="126" t="s">
        <v>543</v>
      </c>
      <c r="C474" s="125" t="s">
        <v>62</v>
      </c>
      <c r="D474" s="125" t="s">
        <v>335</v>
      </c>
      <c r="E474" s="126" t="s">
        <v>336</v>
      </c>
      <c r="F474" s="125" t="s">
        <v>337</v>
      </c>
      <c r="G474" s="125" t="s">
        <v>67</v>
      </c>
      <c r="H474" s="125" t="s">
        <v>338</v>
      </c>
      <c r="I474" s="125" t="s">
        <v>339</v>
      </c>
      <c r="J474" s="126" t="s">
        <v>482</v>
      </c>
      <c r="K474" s="127" t="n">
        <v>36618.5</v>
      </c>
      <c r="L474" s="127" t="n">
        <v>35305.2</v>
      </c>
      <c r="M474" s="127" t="n">
        <v>35840</v>
      </c>
    </row>
    <row collapsed="false" customFormat="false" customHeight="false" hidden="true" ht="89.25" outlineLevel="3" r="475">
      <c r="A475" s="125" t="s">
        <v>542</v>
      </c>
      <c r="B475" s="126" t="s">
        <v>543</v>
      </c>
      <c r="C475" s="125" t="s">
        <v>62</v>
      </c>
      <c r="D475" s="125" t="s">
        <v>335</v>
      </c>
      <c r="E475" s="126" t="s">
        <v>336</v>
      </c>
      <c r="F475" s="125" t="s">
        <v>337</v>
      </c>
      <c r="G475" s="125" t="s">
        <v>67</v>
      </c>
      <c r="H475" s="125" t="s">
        <v>338</v>
      </c>
      <c r="I475" s="125" t="s">
        <v>339</v>
      </c>
      <c r="J475" s="126" t="s">
        <v>461</v>
      </c>
      <c r="K475" s="127" t="n">
        <v>67486.5</v>
      </c>
      <c r="L475" s="127" t="n">
        <v>59733.3</v>
      </c>
      <c r="M475" s="127" t="n">
        <v>60574.4</v>
      </c>
    </row>
    <row collapsed="false" customFormat="false" customHeight="false" hidden="true" ht="89.25" outlineLevel="3" r="476">
      <c r="A476" s="125" t="s">
        <v>542</v>
      </c>
      <c r="B476" s="126" t="s">
        <v>543</v>
      </c>
      <c r="C476" s="125" t="s">
        <v>62</v>
      </c>
      <c r="D476" s="125" t="s">
        <v>335</v>
      </c>
      <c r="E476" s="126" t="s">
        <v>336</v>
      </c>
      <c r="F476" s="125" t="s">
        <v>337</v>
      </c>
      <c r="G476" s="125" t="s">
        <v>67</v>
      </c>
      <c r="H476" s="125" t="s">
        <v>338</v>
      </c>
      <c r="I476" s="125" t="s">
        <v>339</v>
      </c>
      <c r="J476" s="126" t="s">
        <v>462</v>
      </c>
      <c r="K476" s="127" t="n">
        <v>13806.1</v>
      </c>
      <c r="L476" s="127" t="n">
        <v>13190.9</v>
      </c>
      <c r="M476" s="127" t="n">
        <v>13359.2</v>
      </c>
    </row>
    <row collapsed="false" customFormat="false" customHeight="false" hidden="true" ht="89.25" outlineLevel="3" r="477">
      <c r="A477" s="125" t="s">
        <v>542</v>
      </c>
      <c r="B477" s="126" t="s">
        <v>543</v>
      </c>
      <c r="C477" s="125" t="s">
        <v>62</v>
      </c>
      <c r="D477" s="125" t="s">
        <v>335</v>
      </c>
      <c r="E477" s="126" t="s">
        <v>336</v>
      </c>
      <c r="F477" s="125" t="s">
        <v>337</v>
      </c>
      <c r="G477" s="125" t="s">
        <v>67</v>
      </c>
      <c r="H477" s="125" t="s">
        <v>338</v>
      </c>
      <c r="I477" s="125" t="s">
        <v>339</v>
      </c>
      <c r="J477" s="126" t="s">
        <v>463</v>
      </c>
      <c r="K477" s="127" t="n">
        <v>8316.3</v>
      </c>
      <c r="L477" s="127" t="n">
        <v>7561.9</v>
      </c>
      <c r="M477" s="127" t="n">
        <v>7622.8</v>
      </c>
    </row>
    <row collapsed="false" customFormat="false" customHeight="false" hidden="true" ht="89.25" outlineLevel="3" r="478">
      <c r="A478" s="125" t="s">
        <v>542</v>
      </c>
      <c r="B478" s="126" t="s">
        <v>543</v>
      </c>
      <c r="C478" s="125" t="s">
        <v>62</v>
      </c>
      <c r="D478" s="125" t="s">
        <v>335</v>
      </c>
      <c r="E478" s="126" t="s">
        <v>336</v>
      </c>
      <c r="F478" s="125" t="s">
        <v>337</v>
      </c>
      <c r="G478" s="125" t="s">
        <v>67</v>
      </c>
      <c r="H478" s="125" t="s">
        <v>338</v>
      </c>
      <c r="I478" s="125" t="s">
        <v>339</v>
      </c>
      <c r="J478" s="126" t="s">
        <v>464</v>
      </c>
      <c r="K478" s="127" t="n">
        <v>231085.3</v>
      </c>
      <c r="L478" s="127" t="n">
        <v>199816.5</v>
      </c>
      <c r="M478" s="127" t="n">
        <v>202451.5</v>
      </c>
    </row>
    <row collapsed="false" customFormat="false" customHeight="false" hidden="true" ht="89.25" outlineLevel="3" r="479">
      <c r="A479" s="125" t="s">
        <v>542</v>
      </c>
      <c r="B479" s="126" t="s">
        <v>543</v>
      </c>
      <c r="C479" s="125" t="s">
        <v>62</v>
      </c>
      <c r="D479" s="125" t="s">
        <v>335</v>
      </c>
      <c r="E479" s="126" t="s">
        <v>336</v>
      </c>
      <c r="F479" s="125" t="s">
        <v>337</v>
      </c>
      <c r="G479" s="125" t="s">
        <v>67</v>
      </c>
      <c r="H479" s="125" t="s">
        <v>338</v>
      </c>
      <c r="I479" s="125" t="s">
        <v>339</v>
      </c>
      <c r="J479" s="126" t="s">
        <v>465</v>
      </c>
      <c r="K479" s="127" t="n">
        <v>53945.9</v>
      </c>
      <c r="L479" s="127" t="n">
        <v>47876</v>
      </c>
      <c r="M479" s="127" t="n">
        <v>48533.6</v>
      </c>
    </row>
    <row collapsed="false" customFormat="false" customHeight="false" hidden="true" ht="89.25" outlineLevel="3" r="480">
      <c r="A480" s="125" t="s">
        <v>542</v>
      </c>
      <c r="B480" s="126" t="s">
        <v>543</v>
      </c>
      <c r="C480" s="125" t="s">
        <v>62</v>
      </c>
      <c r="D480" s="125" t="s">
        <v>335</v>
      </c>
      <c r="E480" s="126" t="s">
        <v>336</v>
      </c>
      <c r="F480" s="125" t="s">
        <v>337</v>
      </c>
      <c r="G480" s="125" t="s">
        <v>67</v>
      </c>
      <c r="H480" s="125" t="s">
        <v>338</v>
      </c>
      <c r="I480" s="125" t="s">
        <v>339</v>
      </c>
      <c r="J480" s="126" t="s">
        <v>436</v>
      </c>
      <c r="K480" s="127" t="n">
        <v>940.2</v>
      </c>
      <c r="L480" s="127" t="n">
        <v>0</v>
      </c>
      <c r="M480" s="127" t="n">
        <v>0</v>
      </c>
    </row>
    <row collapsed="false" customFormat="false" customHeight="false" hidden="true" ht="89.25" outlineLevel="3" r="481">
      <c r="A481" s="125" t="s">
        <v>542</v>
      </c>
      <c r="B481" s="126" t="s">
        <v>543</v>
      </c>
      <c r="C481" s="125" t="s">
        <v>62</v>
      </c>
      <c r="D481" s="125" t="s">
        <v>335</v>
      </c>
      <c r="E481" s="126" t="s">
        <v>336</v>
      </c>
      <c r="F481" s="125" t="s">
        <v>337</v>
      </c>
      <c r="G481" s="125" t="s">
        <v>67</v>
      </c>
      <c r="H481" s="125" t="s">
        <v>338</v>
      </c>
      <c r="I481" s="125" t="s">
        <v>339</v>
      </c>
      <c r="J481" s="126" t="s">
        <v>502</v>
      </c>
      <c r="K481" s="127" t="n">
        <v>23621.3</v>
      </c>
      <c r="L481" s="127" t="n">
        <v>21822.2</v>
      </c>
      <c r="M481" s="127" t="n">
        <v>22022.9</v>
      </c>
    </row>
    <row collapsed="false" customFormat="false" customHeight="false" hidden="true" ht="89.25" outlineLevel="3" r="482">
      <c r="A482" s="125" t="s">
        <v>542</v>
      </c>
      <c r="B482" s="126" t="s">
        <v>543</v>
      </c>
      <c r="C482" s="125" t="s">
        <v>62</v>
      </c>
      <c r="D482" s="125" t="s">
        <v>335</v>
      </c>
      <c r="E482" s="126" t="s">
        <v>336</v>
      </c>
      <c r="F482" s="125" t="s">
        <v>337</v>
      </c>
      <c r="G482" s="125" t="s">
        <v>67</v>
      </c>
      <c r="H482" s="125" t="s">
        <v>338</v>
      </c>
      <c r="I482" s="125" t="s">
        <v>339</v>
      </c>
      <c r="J482" s="126" t="s">
        <v>467</v>
      </c>
      <c r="K482" s="127" t="n">
        <v>254574.4</v>
      </c>
      <c r="L482" s="127" t="n">
        <v>206526.7</v>
      </c>
      <c r="M482" s="127" t="n">
        <v>209893.5</v>
      </c>
    </row>
    <row collapsed="false" customFormat="false" customHeight="false" hidden="true" ht="89.25" outlineLevel="3" r="483">
      <c r="A483" s="125" t="s">
        <v>542</v>
      </c>
      <c r="B483" s="126" t="s">
        <v>543</v>
      </c>
      <c r="C483" s="125" t="s">
        <v>55</v>
      </c>
      <c r="D483" s="125" t="s">
        <v>335</v>
      </c>
      <c r="E483" s="126" t="s">
        <v>336</v>
      </c>
      <c r="F483" s="125" t="s">
        <v>337</v>
      </c>
      <c r="G483" s="125" t="s">
        <v>67</v>
      </c>
      <c r="H483" s="125" t="s">
        <v>338</v>
      </c>
      <c r="I483" s="125" t="s">
        <v>339</v>
      </c>
      <c r="J483" s="126" t="s">
        <v>458</v>
      </c>
      <c r="K483" s="127" t="n">
        <v>7434.4</v>
      </c>
      <c r="L483" s="127" t="n">
        <v>6849.2</v>
      </c>
      <c r="M483" s="127" t="n">
        <v>6867.4</v>
      </c>
    </row>
    <row collapsed="false" customFormat="false" customHeight="false" hidden="true" ht="89.25" outlineLevel="3" r="484">
      <c r="A484" s="125" t="s">
        <v>542</v>
      </c>
      <c r="B484" s="126" t="s">
        <v>543</v>
      </c>
      <c r="C484" s="125" t="s">
        <v>55</v>
      </c>
      <c r="D484" s="125" t="s">
        <v>335</v>
      </c>
      <c r="E484" s="126" t="s">
        <v>336</v>
      </c>
      <c r="F484" s="125" t="s">
        <v>337</v>
      </c>
      <c r="G484" s="125" t="s">
        <v>67</v>
      </c>
      <c r="H484" s="125" t="s">
        <v>338</v>
      </c>
      <c r="I484" s="125" t="s">
        <v>339</v>
      </c>
      <c r="J484" s="126" t="s">
        <v>459</v>
      </c>
      <c r="K484" s="127" t="n">
        <v>26327.4</v>
      </c>
      <c r="L484" s="127" t="n">
        <v>18361.4</v>
      </c>
      <c r="M484" s="127" t="n">
        <v>18456.1</v>
      </c>
    </row>
    <row collapsed="false" customFormat="false" customHeight="false" hidden="true" ht="89.25" outlineLevel="3" r="485">
      <c r="A485" s="125" t="s">
        <v>542</v>
      </c>
      <c r="B485" s="126" t="s">
        <v>543</v>
      </c>
      <c r="C485" s="125" t="s">
        <v>55</v>
      </c>
      <c r="D485" s="125" t="s">
        <v>335</v>
      </c>
      <c r="E485" s="126" t="s">
        <v>336</v>
      </c>
      <c r="F485" s="125" t="s">
        <v>337</v>
      </c>
      <c r="G485" s="125" t="s">
        <v>67</v>
      </c>
      <c r="H485" s="125" t="s">
        <v>338</v>
      </c>
      <c r="I485" s="125" t="s">
        <v>339</v>
      </c>
      <c r="J485" s="126" t="s">
        <v>460</v>
      </c>
      <c r="K485" s="127" t="n">
        <v>20018.3</v>
      </c>
      <c r="L485" s="127" t="n">
        <v>23653.9</v>
      </c>
      <c r="M485" s="127" t="n">
        <v>23726.1</v>
      </c>
    </row>
    <row collapsed="false" customFormat="false" customHeight="false" hidden="true" ht="89.25" outlineLevel="3" r="486">
      <c r="A486" s="125" t="s">
        <v>542</v>
      </c>
      <c r="B486" s="126" t="s">
        <v>543</v>
      </c>
      <c r="C486" s="125" t="s">
        <v>55</v>
      </c>
      <c r="D486" s="125" t="s">
        <v>335</v>
      </c>
      <c r="E486" s="126" t="s">
        <v>336</v>
      </c>
      <c r="F486" s="125" t="s">
        <v>337</v>
      </c>
      <c r="G486" s="125" t="s">
        <v>67</v>
      </c>
      <c r="H486" s="125" t="s">
        <v>338</v>
      </c>
      <c r="I486" s="125" t="s">
        <v>339</v>
      </c>
      <c r="J486" s="126" t="s">
        <v>346</v>
      </c>
      <c r="K486" s="127" t="n">
        <v>205.1</v>
      </c>
      <c r="L486" s="127" t="n">
        <v>190.7</v>
      </c>
      <c r="M486" s="127" t="n">
        <v>192</v>
      </c>
    </row>
    <row collapsed="false" customFormat="false" customHeight="false" hidden="true" ht="89.25" outlineLevel="3" r="487">
      <c r="A487" s="125" t="s">
        <v>542</v>
      </c>
      <c r="B487" s="126" t="s">
        <v>543</v>
      </c>
      <c r="C487" s="125" t="s">
        <v>55</v>
      </c>
      <c r="D487" s="125" t="s">
        <v>335</v>
      </c>
      <c r="E487" s="126" t="s">
        <v>336</v>
      </c>
      <c r="F487" s="125" t="s">
        <v>337</v>
      </c>
      <c r="G487" s="125" t="s">
        <v>67</v>
      </c>
      <c r="H487" s="125" t="s">
        <v>338</v>
      </c>
      <c r="I487" s="125" t="s">
        <v>339</v>
      </c>
      <c r="J487" s="126" t="s">
        <v>347</v>
      </c>
      <c r="K487" s="127" t="n">
        <v>809.1</v>
      </c>
      <c r="L487" s="127" t="n">
        <v>725.2</v>
      </c>
      <c r="M487" s="127" t="n">
        <v>727.8</v>
      </c>
    </row>
    <row collapsed="false" customFormat="false" customHeight="false" hidden="true" ht="89.25" outlineLevel="3" r="488">
      <c r="A488" s="125" t="s">
        <v>542</v>
      </c>
      <c r="B488" s="126" t="s">
        <v>543</v>
      </c>
      <c r="C488" s="125" t="s">
        <v>55</v>
      </c>
      <c r="D488" s="125" t="s">
        <v>335</v>
      </c>
      <c r="E488" s="126" t="s">
        <v>336</v>
      </c>
      <c r="F488" s="125" t="s">
        <v>337</v>
      </c>
      <c r="G488" s="125" t="s">
        <v>67</v>
      </c>
      <c r="H488" s="125" t="s">
        <v>338</v>
      </c>
      <c r="I488" s="125" t="s">
        <v>339</v>
      </c>
      <c r="J488" s="126" t="s">
        <v>482</v>
      </c>
      <c r="K488" s="127" t="n">
        <v>17198.2</v>
      </c>
      <c r="L488" s="127" t="n">
        <v>9991.6</v>
      </c>
      <c r="M488" s="127" t="n">
        <v>10054.9</v>
      </c>
    </row>
    <row collapsed="false" customFormat="false" customHeight="false" hidden="true" ht="89.25" outlineLevel="3" r="489">
      <c r="A489" s="125" t="s">
        <v>542</v>
      </c>
      <c r="B489" s="126" t="s">
        <v>543</v>
      </c>
      <c r="C489" s="125" t="s">
        <v>55</v>
      </c>
      <c r="D489" s="125" t="s">
        <v>335</v>
      </c>
      <c r="E489" s="126" t="s">
        <v>336</v>
      </c>
      <c r="F489" s="125" t="s">
        <v>337</v>
      </c>
      <c r="G489" s="125" t="s">
        <v>67</v>
      </c>
      <c r="H489" s="125" t="s">
        <v>338</v>
      </c>
      <c r="I489" s="125" t="s">
        <v>339</v>
      </c>
      <c r="J489" s="126" t="s">
        <v>351</v>
      </c>
      <c r="K489" s="127" t="n">
        <v>142.8</v>
      </c>
      <c r="L489" s="127" t="n">
        <v>142.8</v>
      </c>
      <c r="M489" s="127" t="n">
        <v>142.9</v>
      </c>
    </row>
    <row collapsed="false" customFormat="false" customHeight="false" hidden="true" ht="89.25" outlineLevel="3" r="490">
      <c r="A490" s="125" t="s">
        <v>542</v>
      </c>
      <c r="B490" s="126" t="s">
        <v>543</v>
      </c>
      <c r="C490" s="125" t="s">
        <v>55</v>
      </c>
      <c r="D490" s="125" t="s">
        <v>335</v>
      </c>
      <c r="E490" s="126" t="s">
        <v>336</v>
      </c>
      <c r="F490" s="125" t="s">
        <v>337</v>
      </c>
      <c r="G490" s="125" t="s">
        <v>67</v>
      </c>
      <c r="H490" s="125" t="s">
        <v>338</v>
      </c>
      <c r="I490" s="125" t="s">
        <v>339</v>
      </c>
      <c r="J490" s="126" t="s">
        <v>352</v>
      </c>
      <c r="K490" s="127" t="n">
        <v>273.7</v>
      </c>
      <c r="L490" s="127" t="n">
        <v>496.6</v>
      </c>
      <c r="M490" s="127" t="n">
        <v>504.9</v>
      </c>
    </row>
    <row collapsed="false" customFormat="false" customHeight="false" hidden="true" ht="89.25" outlineLevel="3" r="491">
      <c r="A491" s="125" t="s">
        <v>542</v>
      </c>
      <c r="B491" s="126" t="s">
        <v>543</v>
      </c>
      <c r="C491" s="125" t="s">
        <v>55</v>
      </c>
      <c r="D491" s="125" t="s">
        <v>335</v>
      </c>
      <c r="E491" s="126" t="s">
        <v>336</v>
      </c>
      <c r="F491" s="125" t="s">
        <v>337</v>
      </c>
      <c r="G491" s="125" t="s">
        <v>67</v>
      </c>
      <c r="H491" s="125" t="s">
        <v>338</v>
      </c>
      <c r="I491" s="125" t="s">
        <v>339</v>
      </c>
      <c r="J491" s="126" t="s">
        <v>353</v>
      </c>
      <c r="K491" s="127" t="n">
        <v>326.4</v>
      </c>
      <c r="L491" s="127" t="n">
        <v>325.4</v>
      </c>
      <c r="M491" s="127" t="n">
        <v>328</v>
      </c>
    </row>
    <row collapsed="false" customFormat="false" customHeight="false" hidden="true" ht="89.25" outlineLevel="3" r="492">
      <c r="A492" s="125" t="s">
        <v>542</v>
      </c>
      <c r="B492" s="126" t="s">
        <v>543</v>
      </c>
      <c r="C492" s="125" t="s">
        <v>55</v>
      </c>
      <c r="D492" s="125" t="s">
        <v>335</v>
      </c>
      <c r="E492" s="126" t="s">
        <v>336</v>
      </c>
      <c r="F492" s="125" t="s">
        <v>337</v>
      </c>
      <c r="G492" s="125" t="s">
        <v>67</v>
      </c>
      <c r="H492" s="125" t="s">
        <v>338</v>
      </c>
      <c r="I492" s="125" t="s">
        <v>339</v>
      </c>
      <c r="J492" s="126" t="s">
        <v>461</v>
      </c>
      <c r="K492" s="127" t="n">
        <v>6988</v>
      </c>
      <c r="L492" s="127" t="n">
        <v>7388.3</v>
      </c>
      <c r="M492" s="127" t="n">
        <v>7443.8</v>
      </c>
    </row>
    <row collapsed="false" customFormat="false" customHeight="false" hidden="true" ht="89.25" outlineLevel="3" r="493">
      <c r="A493" s="125" t="s">
        <v>542</v>
      </c>
      <c r="B493" s="126" t="s">
        <v>543</v>
      </c>
      <c r="C493" s="125" t="s">
        <v>55</v>
      </c>
      <c r="D493" s="125" t="s">
        <v>335</v>
      </c>
      <c r="E493" s="126" t="s">
        <v>336</v>
      </c>
      <c r="F493" s="125" t="s">
        <v>337</v>
      </c>
      <c r="G493" s="125" t="s">
        <v>67</v>
      </c>
      <c r="H493" s="125" t="s">
        <v>338</v>
      </c>
      <c r="I493" s="125" t="s">
        <v>339</v>
      </c>
      <c r="J493" s="126" t="s">
        <v>355</v>
      </c>
      <c r="K493" s="127" t="n">
        <v>385.8</v>
      </c>
      <c r="L493" s="127" t="n">
        <v>326.4</v>
      </c>
      <c r="M493" s="127" t="n">
        <v>328.2</v>
      </c>
    </row>
    <row collapsed="false" customFormat="false" customHeight="false" hidden="true" ht="89.25" outlineLevel="3" r="494">
      <c r="A494" s="125" t="s">
        <v>542</v>
      </c>
      <c r="B494" s="126" t="s">
        <v>543</v>
      </c>
      <c r="C494" s="125" t="s">
        <v>55</v>
      </c>
      <c r="D494" s="125" t="s">
        <v>335</v>
      </c>
      <c r="E494" s="126" t="s">
        <v>336</v>
      </c>
      <c r="F494" s="125" t="s">
        <v>337</v>
      </c>
      <c r="G494" s="125" t="s">
        <v>67</v>
      </c>
      <c r="H494" s="125" t="s">
        <v>338</v>
      </c>
      <c r="I494" s="125" t="s">
        <v>339</v>
      </c>
      <c r="J494" s="126" t="s">
        <v>356</v>
      </c>
      <c r="K494" s="127" t="n">
        <v>247.4</v>
      </c>
      <c r="L494" s="127" t="n">
        <v>0</v>
      </c>
      <c r="M494" s="127" t="n">
        <v>0</v>
      </c>
    </row>
    <row collapsed="false" customFormat="false" customHeight="false" hidden="true" ht="89.25" outlineLevel="3" r="495">
      <c r="A495" s="125" t="s">
        <v>542</v>
      </c>
      <c r="B495" s="126" t="s">
        <v>543</v>
      </c>
      <c r="C495" s="125" t="s">
        <v>55</v>
      </c>
      <c r="D495" s="125" t="s">
        <v>335</v>
      </c>
      <c r="E495" s="126" t="s">
        <v>336</v>
      </c>
      <c r="F495" s="125" t="s">
        <v>337</v>
      </c>
      <c r="G495" s="125" t="s">
        <v>67</v>
      </c>
      <c r="H495" s="125" t="s">
        <v>338</v>
      </c>
      <c r="I495" s="125" t="s">
        <v>339</v>
      </c>
      <c r="J495" s="126" t="s">
        <v>462</v>
      </c>
      <c r="K495" s="127" t="n">
        <v>24.2</v>
      </c>
      <c r="L495" s="127" t="n">
        <v>22.1</v>
      </c>
      <c r="M495" s="127" t="n">
        <v>22.5</v>
      </c>
    </row>
    <row collapsed="false" customFormat="false" customHeight="false" hidden="true" ht="89.25" outlineLevel="3" r="496">
      <c r="A496" s="125" t="s">
        <v>542</v>
      </c>
      <c r="B496" s="126" t="s">
        <v>543</v>
      </c>
      <c r="C496" s="125" t="s">
        <v>55</v>
      </c>
      <c r="D496" s="125" t="s">
        <v>335</v>
      </c>
      <c r="E496" s="126" t="s">
        <v>336</v>
      </c>
      <c r="F496" s="125" t="s">
        <v>337</v>
      </c>
      <c r="G496" s="125" t="s">
        <v>67</v>
      </c>
      <c r="H496" s="125" t="s">
        <v>338</v>
      </c>
      <c r="I496" s="125" t="s">
        <v>339</v>
      </c>
      <c r="J496" s="126" t="s">
        <v>463</v>
      </c>
      <c r="K496" s="127" t="n">
        <v>27220.7</v>
      </c>
      <c r="L496" s="127" t="n">
        <v>20372.4</v>
      </c>
      <c r="M496" s="127" t="n">
        <v>20490.4</v>
      </c>
    </row>
    <row collapsed="false" customFormat="false" customHeight="false" hidden="true" ht="89.25" outlineLevel="3" r="497">
      <c r="A497" s="125" t="s">
        <v>542</v>
      </c>
      <c r="B497" s="126" t="s">
        <v>543</v>
      </c>
      <c r="C497" s="125" t="s">
        <v>55</v>
      </c>
      <c r="D497" s="125" t="s">
        <v>335</v>
      </c>
      <c r="E497" s="126" t="s">
        <v>336</v>
      </c>
      <c r="F497" s="125" t="s">
        <v>337</v>
      </c>
      <c r="G497" s="125" t="s">
        <v>67</v>
      </c>
      <c r="H497" s="125" t="s">
        <v>338</v>
      </c>
      <c r="I497" s="125" t="s">
        <v>339</v>
      </c>
      <c r="J497" s="126" t="s">
        <v>464</v>
      </c>
      <c r="K497" s="127" t="n">
        <v>23145.4</v>
      </c>
      <c r="L497" s="127" t="n">
        <v>17511.9</v>
      </c>
      <c r="M497" s="127" t="n">
        <v>17654.7</v>
      </c>
    </row>
    <row collapsed="false" customFormat="false" customHeight="false" hidden="true" ht="89.25" outlineLevel="3" r="498">
      <c r="A498" s="125" t="s">
        <v>542</v>
      </c>
      <c r="B498" s="126" t="s">
        <v>543</v>
      </c>
      <c r="C498" s="125" t="s">
        <v>55</v>
      </c>
      <c r="D498" s="125" t="s">
        <v>335</v>
      </c>
      <c r="E498" s="126" t="s">
        <v>336</v>
      </c>
      <c r="F498" s="125" t="s">
        <v>337</v>
      </c>
      <c r="G498" s="125" t="s">
        <v>67</v>
      </c>
      <c r="H498" s="125" t="s">
        <v>338</v>
      </c>
      <c r="I498" s="125" t="s">
        <v>339</v>
      </c>
      <c r="J498" s="126" t="s">
        <v>465</v>
      </c>
      <c r="K498" s="127" t="n">
        <v>21607.7</v>
      </c>
      <c r="L498" s="127" t="n">
        <v>18846.1</v>
      </c>
      <c r="M498" s="127" t="n">
        <v>18896.3</v>
      </c>
    </row>
    <row collapsed="false" customFormat="false" customHeight="false" hidden="true" ht="89.25" outlineLevel="3" r="499">
      <c r="A499" s="125" t="s">
        <v>542</v>
      </c>
      <c r="B499" s="126" t="s">
        <v>543</v>
      </c>
      <c r="C499" s="125" t="s">
        <v>55</v>
      </c>
      <c r="D499" s="125" t="s">
        <v>335</v>
      </c>
      <c r="E499" s="126" t="s">
        <v>336</v>
      </c>
      <c r="F499" s="125" t="s">
        <v>337</v>
      </c>
      <c r="G499" s="125" t="s">
        <v>67</v>
      </c>
      <c r="H499" s="125" t="s">
        <v>338</v>
      </c>
      <c r="I499" s="125" t="s">
        <v>339</v>
      </c>
      <c r="J499" s="126" t="s">
        <v>362</v>
      </c>
      <c r="K499" s="127" t="n">
        <v>179.2</v>
      </c>
      <c r="L499" s="127" t="n">
        <v>1116.7</v>
      </c>
      <c r="M499" s="127" t="n">
        <v>1157</v>
      </c>
    </row>
    <row collapsed="false" customFormat="false" customHeight="false" hidden="true" ht="89.25" outlineLevel="3" r="500">
      <c r="A500" s="125" t="s">
        <v>542</v>
      </c>
      <c r="B500" s="126" t="s">
        <v>543</v>
      </c>
      <c r="C500" s="125" t="s">
        <v>55</v>
      </c>
      <c r="D500" s="125" t="s">
        <v>335</v>
      </c>
      <c r="E500" s="126" t="s">
        <v>336</v>
      </c>
      <c r="F500" s="125" t="s">
        <v>337</v>
      </c>
      <c r="G500" s="125" t="s">
        <v>67</v>
      </c>
      <c r="H500" s="125" t="s">
        <v>338</v>
      </c>
      <c r="I500" s="125" t="s">
        <v>339</v>
      </c>
      <c r="J500" s="126" t="s">
        <v>363</v>
      </c>
      <c r="K500" s="127" t="n">
        <v>4668.1</v>
      </c>
      <c r="L500" s="127" t="n">
        <v>4810.1</v>
      </c>
      <c r="M500" s="127" t="n">
        <v>4956.2</v>
      </c>
    </row>
    <row collapsed="false" customFormat="false" customHeight="false" hidden="true" ht="89.25" outlineLevel="3" r="501">
      <c r="A501" s="125" t="s">
        <v>542</v>
      </c>
      <c r="B501" s="126" t="s">
        <v>543</v>
      </c>
      <c r="C501" s="125" t="s">
        <v>55</v>
      </c>
      <c r="D501" s="125" t="s">
        <v>335</v>
      </c>
      <c r="E501" s="126" t="s">
        <v>336</v>
      </c>
      <c r="F501" s="125" t="s">
        <v>337</v>
      </c>
      <c r="G501" s="125" t="s">
        <v>67</v>
      </c>
      <c r="H501" s="125" t="s">
        <v>338</v>
      </c>
      <c r="I501" s="125" t="s">
        <v>339</v>
      </c>
      <c r="J501" s="126" t="s">
        <v>436</v>
      </c>
      <c r="K501" s="127" t="n">
        <v>285.3</v>
      </c>
      <c r="L501" s="127" t="n">
        <v>339.3</v>
      </c>
      <c r="M501" s="127" t="n">
        <v>341.5</v>
      </c>
    </row>
    <row collapsed="false" customFormat="false" customHeight="false" hidden="true" ht="89.25" outlineLevel="3" r="502">
      <c r="A502" s="125" t="s">
        <v>542</v>
      </c>
      <c r="B502" s="126" t="s">
        <v>543</v>
      </c>
      <c r="C502" s="125" t="s">
        <v>55</v>
      </c>
      <c r="D502" s="125" t="s">
        <v>335</v>
      </c>
      <c r="E502" s="126" t="s">
        <v>336</v>
      </c>
      <c r="F502" s="125" t="s">
        <v>337</v>
      </c>
      <c r="G502" s="125" t="s">
        <v>67</v>
      </c>
      <c r="H502" s="125" t="s">
        <v>338</v>
      </c>
      <c r="I502" s="125" t="s">
        <v>339</v>
      </c>
      <c r="J502" s="126" t="s">
        <v>502</v>
      </c>
      <c r="K502" s="127" t="n">
        <v>10579.7</v>
      </c>
      <c r="L502" s="127" t="n">
        <v>8350.4</v>
      </c>
      <c r="M502" s="127" t="n">
        <v>8398.6</v>
      </c>
    </row>
    <row collapsed="false" customFormat="false" customHeight="false" hidden="true" ht="89.25" outlineLevel="3" r="503">
      <c r="A503" s="125" t="s">
        <v>542</v>
      </c>
      <c r="B503" s="126" t="s">
        <v>543</v>
      </c>
      <c r="C503" s="125" t="s">
        <v>55</v>
      </c>
      <c r="D503" s="125" t="s">
        <v>335</v>
      </c>
      <c r="E503" s="126" t="s">
        <v>336</v>
      </c>
      <c r="F503" s="125" t="s">
        <v>337</v>
      </c>
      <c r="G503" s="125" t="s">
        <v>67</v>
      </c>
      <c r="H503" s="125" t="s">
        <v>338</v>
      </c>
      <c r="I503" s="125" t="s">
        <v>339</v>
      </c>
      <c r="J503" s="126" t="s">
        <v>467</v>
      </c>
      <c r="K503" s="127" t="n">
        <v>26380.5</v>
      </c>
      <c r="L503" s="127" t="n">
        <v>26418.9</v>
      </c>
      <c r="M503" s="127" t="n">
        <v>26443.4</v>
      </c>
    </row>
    <row collapsed="false" customFormat="false" customHeight="false" hidden="true" ht="89.25" outlineLevel="3" r="504">
      <c r="A504" s="125" t="s">
        <v>542</v>
      </c>
      <c r="B504" s="126" t="s">
        <v>543</v>
      </c>
      <c r="C504" s="125" t="s">
        <v>55</v>
      </c>
      <c r="D504" s="125" t="s">
        <v>379</v>
      </c>
      <c r="E504" s="126" t="s">
        <v>336</v>
      </c>
      <c r="F504" s="125" t="s">
        <v>337</v>
      </c>
      <c r="G504" s="125" t="s">
        <v>67</v>
      </c>
      <c r="H504" s="125" t="s">
        <v>338</v>
      </c>
      <c r="I504" s="125" t="s">
        <v>339</v>
      </c>
      <c r="J504" s="126" t="s">
        <v>391</v>
      </c>
      <c r="K504" s="127" t="n">
        <v>499.3</v>
      </c>
      <c r="L504" s="127" t="n">
        <v>418.8</v>
      </c>
      <c r="M504" s="127" t="n">
        <v>420.6</v>
      </c>
    </row>
    <row collapsed="false" customFormat="false" customHeight="false" hidden="true" ht="89.25" outlineLevel="3" r="505">
      <c r="A505" s="125" t="s">
        <v>542</v>
      </c>
      <c r="B505" s="126" t="s">
        <v>543</v>
      </c>
      <c r="C505" s="125" t="s">
        <v>401</v>
      </c>
      <c r="D505" s="125" t="s">
        <v>335</v>
      </c>
      <c r="E505" s="126" t="s">
        <v>336</v>
      </c>
      <c r="F505" s="125" t="s">
        <v>337</v>
      </c>
      <c r="G505" s="125" t="s">
        <v>67</v>
      </c>
      <c r="H505" s="125" t="s">
        <v>338</v>
      </c>
      <c r="I505" s="125" t="s">
        <v>339</v>
      </c>
      <c r="J505" s="126" t="s">
        <v>459</v>
      </c>
      <c r="K505" s="127" t="n">
        <v>2171.5</v>
      </c>
      <c r="L505" s="127" t="n">
        <v>1738.4</v>
      </c>
      <c r="M505" s="127" t="n">
        <v>1747.5</v>
      </c>
    </row>
    <row collapsed="false" customFormat="false" customHeight="false" hidden="true" ht="89.25" outlineLevel="3" r="506">
      <c r="A506" s="125" t="s">
        <v>542</v>
      </c>
      <c r="B506" s="126" t="s">
        <v>543</v>
      </c>
      <c r="C506" s="125" t="s">
        <v>401</v>
      </c>
      <c r="D506" s="125" t="s">
        <v>335</v>
      </c>
      <c r="E506" s="126" t="s">
        <v>336</v>
      </c>
      <c r="F506" s="125" t="s">
        <v>337</v>
      </c>
      <c r="G506" s="125" t="s">
        <v>67</v>
      </c>
      <c r="H506" s="125" t="s">
        <v>338</v>
      </c>
      <c r="I506" s="125" t="s">
        <v>339</v>
      </c>
      <c r="J506" s="126" t="s">
        <v>460</v>
      </c>
      <c r="K506" s="127" t="n">
        <v>2350.6</v>
      </c>
      <c r="L506" s="127" t="n">
        <v>2166.5</v>
      </c>
      <c r="M506" s="127" t="n">
        <v>2173.2</v>
      </c>
    </row>
    <row collapsed="false" customFormat="false" customHeight="false" hidden="true" ht="89.25" outlineLevel="3" r="507">
      <c r="A507" s="125" t="s">
        <v>542</v>
      </c>
      <c r="B507" s="126" t="s">
        <v>543</v>
      </c>
      <c r="C507" s="125" t="s">
        <v>401</v>
      </c>
      <c r="D507" s="125" t="s">
        <v>335</v>
      </c>
      <c r="E507" s="126" t="s">
        <v>336</v>
      </c>
      <c r="F507" s="125" t="s">
        <v>337</v>
      </c>
      <c r="G507" s="125" t="s">
        <v>67</v>
      </c>
      <c r="H507" s="125" t="s">
        <v>338</v>
      </c>
      <c r="I507" s="125" t="s">
        <v>339</v>
      </c>
      <c r="J507" s="126" t="s">
        <v>482</v>
      </c>
      <c r="K507" s="127" t="n">
        <v>2425.9</v>
      </c>
      <c r="L507" s="127" t="n">
        <v>4420.4</v>
      </c>
      <c r="M507" s="127" t="n">
        <v>4448.4</v>
      </c>
    </row>
    <row collapsed="false" customFormat="false" customHeight="false" hidden="true" ht="89.25" outlineLevel="3" r="508">
      <c r="A508" s="125" t="s">
        <v>542</v>
      </c>
      <c r="B508" s="126" t="s">
        <v>543</v>
      </c>
      <c r="C508" s="125" t="s">
        <v>401</v>
      </c>
      <c r="D508" s="125" t="s">
        <v>335</v>
      </c>
      <c r="E508" s="126" t="s">
        <v>336</v>
      </c>
      <c r="F508" s="125" t="s">
        <v>337</v>
      </c>
      <c r="G508" s="125" t="s">
        <v>67</v>
      </c>
      <c r="H508" s="125" t="s">
        <v>338</v>
      </c>
      <c r="I508" s="125" t="s">
        <v>339</v>
      </c>
      <c r="J508" s="126" t="s">
        <v>464</v>
      </c>
      <c r="K508" s="127" t="n">
        <v>5478.5</v>
      </c>
      <c r="L508" s="127" t="n">
        <v>4611.6</v>
      </c>
      <c r="M508" s="127" t="n">
        <v>4643</v>
      </c>
    </row>
    <row collapsed="false" customFormat="false" customHeight="false" hidden="true" ht="89.25" outlineLevel="3" r="509">
      <c r="A509" s="125" t="s">
        <v>542</v>
      </c>
      <c r="B509" s="126" t="s">
        <v>543</v>
      </c>
      <c r="C509" s="125" t="s">
        <v>401</v>
      </c>
      <c r="D509" s="125" t="s">
        <v>335</v>
      </c>
      <c r="E509" s="126" t="s">
        <v>336</v>
      </c>
      <c r="F509" s="125" t="s">
        <v>337</v>
      </c>
      <c r="G509" s="125" t="s">
        <v>67</v>
      </c>
      <c r="H509" s="125" t="s">
        <v>338</v>
      </c>
      <c r="I509" s="125" t="s">
        <v>339</v>
      </c>
      <c r="J509" s="126" t="s">
        <v>465</v>
      </c>
      <c r="K509" s="127" t="n">
        <v>1167.9</v>
      </c>
      <c r="L509" s="127" t="n">
        <v>221.2</v>
      </c>
      <c r="M509" s="127" t="n">
        <v>221.7</v>
      </c>
    </row>
    <row collapsed="false" customFormat="false" customHeight="false" hidden="true" ht="89.25" outlineLevel="3" r="510">
      <c r="A510" s="125" t="s">
        <v>542</v>
      </c>
      <c r="B510" s="126" t="s">
        <v>543</v>
      </c>
      <c r="C510" s="125" t="s">
        <v>401</v>
      </c>
      <c r="D510" s="125" t="s">
        <v>335</v>
      </c>
      <c r="E510" s="126" t="s">
        <v>336</v>
      </c>
      <c r="F510" s="125" t="s">
        <v>337</v>
      </c>
      <c r="G510" s="125" t="s">
        <v>67</v>
      </c>
      <c r="H510" s="125" t="s">
        <v>338</v>
      </c>
      <c r="I510" s="125" t="s">
        <v>339</v>
      </c>
      <c r="J510" s="126" t="s">
        <v>467</v>
      </c>
      <c r="K510" s="127" t="n">
        <v>15446.3</v>
      </c>
      <c r="L510" s="127" t="n">
        <v>13856.3</v>
      </c>
      <c r="M510" s="127" t="n">
        <v>13979.6</v>
      </c>
    </row>
    <row collapsed="false" customFormat="false" customHeight="false" hidden="true" ht="89.25" outlineLevel="3" r="511">
      <c r="A511" s="125" t="s">
        <v>542</v>
      </c>
      <c r="B511" s="126" t="s">
        <v>543</v>
      </c>
      <c r="C511" s="125" t="s">
        <v>48</v>
      </c>
      <c r="D511" s="125" t="s">
        <v>440</v>
      </c>
      <c r="E511" s="126" t="s">
        <v>336</v>
      </c>
      <c r="F511" s="125" t="s">
        <v>337</v>
      </c>
      <c r="G511" s="125" t="s">
        <v>67</v>
      </c>
      <c r="H511" s="125" t="s">
        <v>338</v>
      </c>
      <c r="I511" s="125" t="s">
        <v>339</v>
      </c>
      <c r="J511" s="126" t="s">
        <v>544</v>
      </c>
      <c r="K511" s="127" t="n">
        <v>24919.2</v>
      </c>
      <c r="L511" s="127" t="n">
        <v>23035.3</v>
      </c>
      <c r="M511" s="127" t="n">
        <v>23339.4</v>
      </c>
    </row>
    <row collapsed="false" customFormat="false" customHeight="false" hidden="true" ht="51" outlineLevel="3" r="512">
      <c r="A512" s="125" t="s">
        <v>545</v>
      </c>
      <c r="B512" s="126" t="s">
        <v>546</v>
      </c>
      <c r="C512" s="125" t="s">
        <v>62</v>
      </c>
      <c r="D512" s="125" t="s">
        <v>335</v>
      </c>
      <c r="E512" s="126" t="s">
        <v>336</v>
      </c>
      <c r="F512" s="125" t="s">
        <v>421</v>
      </c>
      <c r="G512" s="125" t="s">
        <v>67</v>
      </c>
      <c r="H512" s="125" t="s">
        <v>338</v>
      </c>
      <c r="I512" s="125" t="s">
        <v>339</v>
      </c>
      <c r="J512" s="126" t="s">
        <v>436</v>
      </c>
      <c r="K512" s="127" t="n">
        <v>0</v>
      </c>
      <c r="L512" s="127" t="n">
        <v>1607.3</v>
      </c>
      <c r="M512" s="127" t="n">
        <v>1607.3</v>
      </c>
    </row>
    <row collapsed="false" customFormat="false" customHeight="false" hidden="true" ht="51" outlineLevel="3" r="513">
      <c r="A513" s="125" t="s">
        <v>545</v>
      </c>
      <c r="B513" s="126" t="s">
        <v>546</v>
      </c>
      <c r="C513" s="125" t="s">
        <v>48</v>
      </c>
      <c r="D513" s="125" t="s">
        <v>440</v>
      </c>
      <c r="E513" s="126" t="s">
        <v>336</v>
      </c>
      <c r="F513" s="125" t="s">
        <v>421</v>
      </c>
      <c r="G513" s="125" t="s">
        <v>67</v>
      </c>
      <c r="H513" s="125" t="s">
        <v>338</v>
      </c>
      <c r="I513" s="125" t="s">
        <v>339</v>
      </c>
      <c r="J513" s="126" t="s">
        <v>544</v>
      </c>
      <c r="K513" s="127" t="n">
        <v>383.5</v>
      </c>
      <c r="L513" s="127" t="n">
        <v>383.5</v>
      </c>
      <c r="M513" s="127" t="n">
        <v>383.5</v>
      </c>
    </row>
    <row collapsed="false" customFormat="false" customHeight="false" hidden="true" ht="63.75" outlineLevel="3" r="514">
      <c r="A514" s="125" t="s">
        <v>547</v>
      </c>
      <c r="B514" s="126" t="s">
        <v>548</v>
      </c>
      <c r="C514" s="125" t="s">
        <v>62</v>
      </c>
      <c r="D514" s="125" t="s">
        <v>335</v>
      </c>
      <c r="E514" s="126" t="s">
        <v>336</v>
      </c>
      <c r="F514" s="125" t="s">
        <v>421</v>
      </c>
      <c r="G514" s="125" t="s">
        <v>67</v>
      </c>
      <c r="H514" s="125" t="s">
        <v>338</v>
      </c>
      <c r="I514" s="125" t="s">
        <v>339</v>
      </c>
      <c r="J514" s="126" t="s">
        <v>459</v>
      </c>
      <c r="K514" s="127" t="n">
        <v>50</v>
      </c>
      <c r="L514" s="127" t="n">
        <v>0</v>
      </c>
      <c r="M514" s="127" t="n">
        <v>0</v>
      </c>
    </row>
    <row collapsed="false" customFormat="false" customHeight="false" hidden="true" ht="63.75" outlineLevel="3" r="515">
      <c r="A515" s="125" t="s">
        <v>547</v>
      </c>
      <c r="B515" s="126" t="s">
        <v>548</v>
      </c>
      <c r="C515" s="125" t="s">
        <v>62</v>
      </c>
      <c r="D515" s="125" t="s">
        <v>335</v>
      </c>
      <c r="E515" s="126" t="s">
        <v>336</v>
      </c>
      <c r="F515" s="125" t="s">
        <v>421</v>
      </c>
      <c r="G515" s="125" t="s">
        <v>67</v>
      </c>
      <c r="H515" s="125" t="s">
        <v>338</v>
      </c>
      <c r="I515" s="125" t="s">
        <v>339</v>
      </c>
      <c r="J515" s="126" t="s">
        <v>460</v>
      </c>
      <c r="K515" s="127" t="n">
        <v>1267.2</v>
      </c>
      <c r="L515" s="127" t="n">
        <v>1333.1</v>
      </c>
      <c r="M515" s="127" t="n">
        <v>1399.7</v>
      </c>
    </row>
    <row collapsed="false" customFormat="false" customHeight="false" hidden="true" ht="63.75" outlineLevel="3" r="516">
      <c r="A516" s="125" t="s">
        <v>547</v>
      </c>
      <c r="B516" s="126" t="s">
        <v>548</v>
      </c>
      <c r="C516" s="125" t="s">
        <v>62</v>
      </c>
      <c r="D516" s="125" t="s">
        <v>335</v>
      </c>
      <c r="E516" s="126" t="s">
        <v>336</v>
      </c>
      <c r="F516" s="125" t="s">
        <v>421</v>
      </c>
      <c r="G516" s="125" t="s">
        <v>67</v>
      </c>
      <c r="H516" s="125" t="s">
        <v>338</v>
      </c>
      <c r="I516" s="125" t="s">
        <v>339</v>
      </c>
      <c r="J516" s="126" t="s">
        <v>461</v>
      </c>
      <c r="K516" s="127" t="n">
        <v>2006.4</v>
      </c>
      <c r="L516" s="127" t="n">
        <v>2110.7</v>
      </c>
      <c r="M516" s="127" t="n">
        <v>2216.3</v>
      </c>
    </row>
    <row collapsed="false" customFormat="false" customHeight="false" hidden="true" ht="63.75" outlineLevel="3" r="517">
      <c r="A517" s="125" t="s">
        <v>547</v>
      </c>
      <c r="B517" s="126" t="s">
        <v>548</v>
      </c>
      <c r="C517" s="125" t="s">
        <v>62</v>
      </c>
      <c r="D517" s="125" t="s">
        <v>335</v>
      </c>
      <c r="E517" s="126" t="s">
        <v>336</v>
      </c>
      <c r="F517" s="125" t="s">
        <v>421</v>
      </c>
      <c r="G517" s="125" t="s">
        <v>67</v>
      </c>
      <c r="H517" s="125" t="s">
        <v>338</v>
      </c>
      <c r="I517" s="125" t="s">
        <v>339</v>
      </c>
      <c r="J517" s="126" t="s">
        <v>462</v>
      </c>
      <c r="K517" s="127" t="n">
        <v>318.9</v>
      </c>
      <c r="L517" s="127" t="n">
        <v>335.5</v>
      </c>
      <c r="M517" s="127" t="n">
        <v>352.3</v>
      </c>
    </row>
    <row collapsed="false" customFormat="false" customHeight="false" hidden="true" ht="63.75" outlineLevel="3" r="518">
      <c r="A518" s="125" t="s">
        <v>547</v>
      </c>
      <c r="B518" s="126" t="s">
        <v>548</v>
      </c>
      <c r="C518" s="125" t="s">
        <v>62</v>
      </c>
      <c r="D518" s="125" t="s">
        <v>335</v>
      </c>
      <c r="E518" s="126" t="s">
        <v>336</v>
      </c>
      <c r="F518" s="125" t="s">
        <v>421</v>
      </c>
      <c r="G518" s="125" t="s">
        <v>67</v>
      </c>
      <c r="H518" s="125" t="s">
        <v>338</v>
      </c>
      <c r="I518" s="125" t="s">
        <v>339</v>
      </c>
      <c r="J518" s="126" t="s">
        <v>463</v>
      </c>
      <c r="K518" s="127" t="n">
        <v>380.2</v>
      </c>
      <c r="L518" s="127" t="n">
        <v>399.9</v>
      </c>
      <c r="M518" s="127" t="n">
        <v>419.9</v>
      </c>
    </row>
    <row collapsed="false" customFormat="false" customHeight="false" hidden="true" ht="63.75" outlineLevel="3" r="519">
      <c r="A519" s="125" t="s">
        <v>547</v>
      </c>
      <c r="B519" s="126" t="s">
        <v>548</v>
      </c>
      <c r="C519" s="125" t="s">
        <v>62</v>
      </c>
      <c r="D519" s="125" t="s">
        <v>335</v>
      </c>
      <c r="E519" s="126" t="s">
        <v>336</v>
      </c>
      <c r="F519" s="125" t="s">
        <v>421</v>
      </c>
      <c r="G519" s="125" t="s">
        <v>67</v>
      </c>
      <c r="H519" s="125" t="s">
        <v>338</v>
      </c>
      <c r="I519" s="125" t="s">
        <v>339</v>
      </c>
      <c r="J519" s="126" t="s">
        <v>464</v>
      </c>
      <c r="K519" s="127" t="n">
        <v>9729.7</v>
      </c>
      <c r="L519" s="127" t="n">
        <v>10235.6</v>
      </c>
      <c r="M519" s="127" t="n">
        <v>10747.4</v>
      </c>
    </row>
    <row collapsed="false" customFormat="false" customHeight="false" hidden="true" ht="63.75" outlineLevel="3" r="520">
      <c r="A520" s="125" t="s">
        <v>547</v>
      </c>
      <c r="B520" s="126" t="s">
        <v>548</v>
      </c>
      <c r="C520" s="125" t="s">
        <v>62</v>
      </c>
      <c r="D520" s="125" t="s">
        <v>335</v>
      </c>
      <c r="E520" s="126" t="s">
        <v>336</v>
      </c>
      <c r="F520" s="125" t="s">
        <v>421</v>
      </c>
      <c r="G520" s="125" t="s">
        <v>67</v>
      </c>
      <c r="H520" s="125" t="s">
        <v>338</v>
      </c>
      <c r="I520" s="125" t="s">
        <v>339</v>
      </c>
      <c r="J520" s="126" t="s">
        <v>465</v>
      </c>
      <c r="K520" s="127" t="n">
        <v>100</v>
      </c>
      <c r="L520" s="127" t="n">
        <v>0</v>
      </c>
      <c r="M520" s="127" t="n">
        <v>0</v>
      </c>
    </row>
    <row collapsed="false" customFormat="false" customHeight="false" hidden="true" ht="63.75" outlineLevel="3" r="521">
      <c r="A521" s="125" t="s">
        <v>547</v>
      </c>
      <c r="B521" s="126" t="s">
        <v>548</v>
      </c>
      <c r="C521" s="125" t="s">
        <v>62</v>
      </c>
      <c r="D521" s="125" t="s">
        <v>335</v>
      </c>
      <c r="E521" s="126" t="s">
        <v>336</v>
      </c>
      <c r="F521" s="125" t="s">
        <v>421</v>
      </c>
      <c r="G521" s="125" t="s">
        <v>67</v>
      </c>
      <c r="H521" s="125" t="s">
        <v>338</v>
      </c>
      <c r="I521" s="125" t="s">
        <v>339</v>
      </c>
      <c r="J521" s="126" t="s">
        <v>436</v>
      </c>
      <c r="K521" s="127" t="n">
        <v>8111</v>
      </c>
      <c r="L521" s="127" t="n">
        <v>0</v>
      </c>
      <c r="M521" s="127" t="n">
        <v>0</v>
      </c>
    </row>
    <row collapsed="false" customFormat="false" customHeight="false" hidden="true" ht="63.75" outlineLevel="3" r="522">
      <c r="A522" s="125" t="s">
        <v>547</v>
      </c>
      <c r="B522" s="126" t="s">
        <v>548</v>
      </c>
      <c r="C522" s="125" t="s">
        <v>62</v>
      </c>
      <c r="D522" s="125" t="s">
        <v>335</v>
      </c>
      <c r="E522" s="126" t="s">
        <v>336</v>
      </c>
      <c r="F522" s="125" t="s">
        <v>421</v>
      </c>
      <c r="G522" s="125" t="s">
        <v>67</v>
      </c>
      <c r="H522" s="125" t="s">
        <v>338</v>
      </c>
      <c r="I522" s="125" t="s">
        <v>339</v>
      </c>
      <c r="J522" s="126" t="s">
        <v>502</v>
      </c>
      <c r="K522" s="127" t="n">
        <v>40</v>
      </c>
      <c r="L522" s="127" t="n">
        <v>0</v>
      </c>
      <c r="M522" s="127" t="n">
        <v>0</v>
      </c>
    </row>
    <row collapsed="false" customFormat="false" customHeight="false" hidden="true" ht="63.75" outlineLevel="3" r="523">
      <c r="A523" s="125" t="s">
        <v>547</v>
      </c>
      <c r="B523" s="126" t="s">
        <v>548</v>
      </c>
      <c r="C523" s="125" t="s">
        <v>62</v>
      </c>
      <c r="D523" s="125" t="s">
        <v>335</v>
      </c>
      <c r="E523" s="126" t="s">
        <v>336</v>
      </c>
      <c r="F523" s="125" t="s">
        <v>421</v>
      </c>
      <c r="G523" s="125" t="s">
        <v>67</v>
      </c>
      <c r="H523" s="125" t="s">
        <v>338</v>
      </c>
      <c r="I523" s="125" t="s">
        <v>339</v>
      </c>
      <c r="J523" s="126" t="s">
        <v>369</v>
      </c>
      <c r="K523" s="127" t="n">
        <v>316.8</v>
      </c>
      <c r="L523" s="127" t="n">
        <v>333.3</v>
      </c>
      <c r="M523" s="127" t="n">
        <v>349.9</v>
      </c>
    </row>
    <row collapsed="false" customFormat="false" customHeight="false" hidden="true" ht="63.75" outlineLevel="3" r="524">
      <c r="A524" s="125" t="s">
        <v>547</v>
      </c>
      <c r="B524" s="126" t="s">
        <v>548</v>
      </c>
      <c r="C524" s="125" t="s">
        <v>62</v>
      </c>
      <c r="D524" s="125" t="s">
        <v>335</v>
      </c>
      <c r="E524" s="126" t="s">
        <v>336</v>
      </c>
      <c r="F524" s="125" t="s">
        <v>421</v>
      </c>
      <c r="G524" s="125" t="s">
        <v>67</v>
      </c>
      <c r="H524" s="125" t="s">
        <v>338</v>
      </c>
      <c r="I524" s="125" t="s">
        <v>339</v>
      </c>
      <c r="J524" s="126" t="s">
        <v>467</v>
      </c>
      <c r="K524" s="127" t="n">
        <v>711.5</v>
      </c>
      <c r="L524" s="127" t="n">
        <v>948.4</v>
      </c>
      <c r="M524" s="127" t="n">
        <v>995.8</v>
      </c>
    </row>
    <row collapsed="false" customFormat="false" customHeight="false" hidden="true" ht="63.75" outlineLevel="3" r="525">
      <c r="A525" s="125" t="s">
        <v>547</v>
      </c>
      <c r="B525" s="126" t="s">
        <v>548</v>
      </c>
      <c r="C525" s="125" t="s">
        <v>55</v>
      </c>
      <c r="D525" s="125" t="s">
        <v>335</v>
      </c>
      <c r="E525" s="126" t="s">
        <v>336</v>
      </c>
      <c r="F525" s="125" t="s">
        <v>421</v>
      </c>
      <c r="G525" s="125" t="s">
        <v>67</v>
      </c>
      <c r="H525" s="125" t="s">
        <v>338</v>
      </c>
      <c r="I525" s="125" t="s">
        <v>339</v>
      </c>
      <c r="J525" s="126" t="s">
        <v>340</v>
      </c>
      <c r="K525" s="127" t="n">
        <v>88.8</v>
      </c>
      <c r="L525" s="127" t="n">
        <v>0</v>
      </c>
      <c r="M525" s="127" t="n">
        <v>0</v>
      </c>
    </row>
    <row collapsed="false" customFormat="false" customHeight="false" hidden="true" ht="63.75" outlineLevel="3" r="526">
      <c r="A526" s="125" t="s">
        <v>547</v>
      </c>
      <c r="B526" s="126" t="s">
        <v>548</v>
      </c>
      <c r="C526" s="125" t="s">
        <v>55</v>
      </c>
      <c r="D526" s="125" t="s">
        <v>335</v>
      </c>
      <c r="E526" s="126" t="s">
        <v>336</v>
      </c>
      <c r="F526" s="125" t="s">
        <v>421</v>
      </c>
      <c r="G526" s="125" t="s">
        <v>67</v>
      </c>
      <c r="H526" s="125" t="s">
        <v>338</v>
      </c>
      <c r="I526" s="125" t="s">
        <v>339</v>
      </c>
      <c r="J526" s="126" t="s">
        <v>341</v>
      </c>
      <c r="K526" s="127" t="n">
        <v>38</v>
      </c>
      <c r="L526" s="127" t="n">
        <v>0</v>
      </c>
      <c r="M526" s="127" t="n">
        <v>0</v>
      </c>
    </row>
    <row collapsed="false" customFormat="false" customHeight="false" hidden="true" ht="63.75" outlineLevel="3" r="527">
      <c r="A527" s="125" t="s">
        <v>547</v>
      </c>
      <c r="B527" s="126" t="s">
        <v>548</v>
      </c>
      <c r="C527" s="125" t="s">
        <v>55</v>
      </c>
      <c r="D527" s="125" t="s">
        <v>335</v>
      </c>
      <c r="E527" s="126" t="s">
        <v>336</v>
      </c>
      <c r="F527" s="125" t="s">
        <v>421</v>
      </c>
      <c r="G527" s="125" t="s">
        <v>67</v>
      </c>
      <c r="H527" s="125" t="s">
        <v>338</v>
      </c>
      <c r="I527" s="125" t="s">
        <v>339</v>
      </c>
      <c r="J527" s="126" t="s">
        <v>342</v>
      </c>
      <c r="K527" s="127" t="n">
        <v>51</v>
      </c>
      <c r="L527" s="127" t="n">
        <v>0</v>
      </c>
      <c r="M527" s="127" t="n">
        <v>0</v>
      </c>
    </row>
    <row collapsed="false" customFormat="false" customHeight="false" hidden="true" ht="63.75" outlineLevel="3" r="528">
      <c r="A528" s="125" t="s">
        <v>547</v>
      </c>
      <c r="B528" s="126" t="s">
        <v>548</v>
      </c>
      <c r="C528" s="125" t="s">
        <v>55</v>
      </c>
      <c r="D528" s="125" t="s">
        <v>335</v>
      </c>
      <c r="E528" s="126" t="s">
        <v>336</v>
      </c>
      <c r="F528" s="125" t="s">
        <v>421</v>
      </c>
      <c r="G528" s="125" t="s">
        <v>67</v>
      </c>
      <c r="H528" s="125" t="s">
        <v>338</v>
      </c>
      <c r="I528" s="125" t="s">
        <v>339</v>
      </c>
      <c r="J528" s="126" t="s">
        <v>343</v>
      </c>
      <c r="K528" s="127" t="n">
        <v>146.8</v>
      </c>
      <c r="L528" s="127" t="n">
        <v>0</v>
      </c>
      <c r="M528" s="127" t="n">
        <v>0</v>
      </c>
    </row>
    <row collapsed="false" customFormat="false" customHeight="false" hidden="true" ht="63.75" outlineLevel="3" r="529">
      <c r="A529" s="125" t="s">
        <v>547</v>
      </c>
      <c r="B529" s="126" t="s">
        <v>548</v>
      </c>
      <c r="C529" s="125" t="s">
        <v>55</v>
      </c>
      <c r="D529" s="125" t="s">
        <v>335</v>
      </c>
      <c r="E529" s="126" t="s">
        <v>336</v>
      </c>
      <c r="F529" s="125" t="s">
        <v>421</v>
      </c>
      <c r="G529" s="125" t="s">
        <v>67</v>
      </c>
      <c r="H529" s="125" t="s">
        <v>338</v>
      </c>
      <c r="I529" s="125" t="s">
        <v>339</v>
      </c>
      <c r="J529" s="126" t="s">
        <v>344</v>
      </c>
      <c r="K529" s="127" t="n">
        <v>19.5</v>
      </c>
      <c r="L529" s="127" t="n">
        <v>0</v>
      </c>
      <c r="M529" s="127" t="n">
        <v>0</v>
      </c>
    </row>
    <row collapsed="false" customFormat="false" customHeight="false" hidden="true" ht="63.75" outlineLevel="3" r="530">
      <c r="A530" s="125" t="s">
        <v>547</v>
      </c>
      <c r="B530" s="126" t="s">
        <v>548</v>
      </c>
      <c r="C530" s="125" t="s">
        <v>55</v>
      </c>
      <c r="D530" s="125" t="s">
        <v>335</v>
      </c>
      <c r="E530" s="126" t="s">
        <v>336</v>
      </c>
      <c r="F530" s="125" t="s">
        <v>421</v>
      </c>
      <c r="G530" s="125" t="s">
        <v>67</v>
      </c>
      <c r="H530" s="125" t="s">
        <v>338</v>
      </c>
      <c r="I530" s="125" t="s">
        <v>339</v>
      </c>
      <c r="J530" s="126" t="s">
        <v>346</v>
      </c>
      <c r="K530" s="127" t="n">
        <v>420.5</v>
      </c>
      <c r="L530" s="127" t="n">
        <v>0</v>
      </c>
      <c r="M530" s="127" t="n">
        <v>0</v>
      </c>
    </row>
    <row collapsed="false" customFormat="false" customHeight="false" hidden="true" ht="63.75" outlineLevel="3" r="531">
      <c r="A531" s="125" t="s">
        <v>547</v>
      </c>
      <c r="B531" s="126" t="s">
        <v>548</v>
      </c>
      <c r="C531" s="125" t="s">
        <v>55</v>
      </c>
      <c r="D531" s="125" t="s">
        <v>335</v>
      </c>
      <c r="E531" s="126" t="s">
        <v>336</v>
      </c>
      <c r="F531" s="125" t="s">
        <v>421</v>
      </c>
      <c r="G531" s="125" t="s">
        <v>67</v>
      </c>
      <c r="H531" s="125" t="s">
        <v>338</v>
      </c>
      <c r="I531" s="125" t="s">
        <v>339</v>
      </c>
      <c r="J531" s="126" t="s">
        <v>347</v>
      </c>
      <c r="K531" s="127" t="n">
        <v>154.8</v>
      </c>
      <c r="L531" s="127" t="n">
        <v>0</v>
      </c>
      <c r="M531" s="127" t="n">
        <v>0</v>
      </c>
    </row>
    <row collapsed="false" customFormat="false" customHeight="false" hidden="true" ht="63.75" outlineLevel="3" r="532">
      <c r="A532" s="125" t="s">
        <v>547</v>
      </c>
      <c r="B532" s="126" t="s">
        <v>548</v>
      </c>
      <c r="C532" s="125" t="s">
        <v>55</v>
      </c>
      <c r="D532" s="125" t="s">
        <v>335</v>
      </c>
      <c r="E532" s="126" t="s">
        <v>336</v>
      </c>
      <c r="F532" s="125" t="s">
        <v>421</v>
      </c>
      <c r="G532" s="125" t="s">
        <v>67</v>
      </c>
      <c r="H532" s="125" t="s">
        <v>338</v>
      </c>
      <c r="I532" s="125" t="s">
        <v>339</v>
      </c>
      <c r="J532" s="126" t="s">
        <v>348</v>
      </c>
      <c r="K532" s="127" t="n">
        <v>537.1</v>
      </c>
      <c r="L532" s="127" t="n">
        <v>0</v>
      </c>
      <c r="M532" s="127" t="n">
        <v>0</v>
      </c>
    </row>
    <row collapsed="false" customFormat="false" customHeight="false" hidden="true" ht="63.75" outlineLevel="3" r="533">
      <c r="A533" s="125" t="s">
        <v>547</v>
      </c>
      <c r="B533" s="126" t="s">
        <v>548</v>
      </c>
      <c r="C533" s="125" t="s">
        <v>55</v>
      </c>
      <c r="D533" s="125" t="s">
        <v>335</v>
      </c>
      <c r="E533" s="126" t="s">
        <v>336</v>
      </c>
      <c r="F533" s="125" t="s">
        <v>421</v>
      </c>
      <c r="G533" s="125" t="s">
        <v>67</v>
      </c>
      <c r="H533" s="125" t="s">
        <v>338</v>
      </c>
      <c r="I533" s="125" t="s">
        <v>339</v>
      </c>
      <c r="J533" s="126" t="s">
        <v>350</v>
      </c>
      <c r="K533" s="127" t="n">
        <v>138.8</v>
      </c>
      <c r="L533" s="127" t="n">
        <v>0</v>
      </c>
      <c r="M533" s="127" t="n">
        <v>0</v>
      </c>
    </row>
    <row collapsed="false" customFormat="false" customHeight="false" hidden="true" ht="63.75" outlineLevel="3" r="534">
      <c r="A534" s="125" t="s">
        <v>547</v>
      </c>
      <c r="B534" s="126" t="s">
        <v>548</v>
      </c>
      <c r="C534" s="125" t="s">
        <v>55</v>
      </c>
      <c r="D534" s="125" t="s">
        <v>335</v>
      </c>
      <c r="E534" s="126" t="s">
        <v>336</v>
      </c>
      <c r="F534" s="125" t="s">
        <v>421</v>
      </c>
      <c r="G534" s="125" t="s">
        <v>67</v>
      </c>
      <c r="H534" s="125" t="s">
        <v>338</v>
      </c>
      <c r="I534" s="125" t="s">
        <v>339</v>
      </c>
      <c r="J534" s="126" t="s">
        <v>351</v>
      </c>
      <c r="K534" s="127" t="n">
        <v>139.7</v>
      </c>
      <c r="L534" s="127" t="n">
        <v>555.5</v>
      </c>
      <c r="M534" s="127" t="n">
        <v>583.2</v>
      </c>
    </row>
    <row collapsed="false" customFormat="false" customHeight="false" hidden="true" ht="63.75" outlineLevel="3" r="535">
      <c r="A535" s="125" t="s">
        <v>547</v>
      </c>
      <c r="B535" s="126" t="s">
        <v>548</v>
      </c>
      <c r="C535" s="125" t="s">
        <v>55</v>
      </c>
      <c r="D535" s="125" t="s">
        <v>335</v>
      </c>
      <c r="E535" s="126" t="s">
        <v>336</v>
      </c>
      <c r="F535" s="125" t="s">
        <v>421</v>
      </c>
      <c r="G535" s="125" t="s">
        <v>67</v>
      </c>
      <c r="H535" s="125" t="s">
        <v>338</v>
      </c>
      <c r="I535" s="125" t="s">
        <v>339</v>
      </c>
      <c r="J535" s="126" t="s">
        <v>353</v>
      </c>
      <c r="K535" s="127" t="n">
        <v>35.4</v>
      </c>
      <c r="L535" s="127" t="n">
        <v>0</v>
      </c>
      <c r="M535" s="127" t="n">
        <v>0</v>
      </c>
    </row>
    <row collapsed="false" customFormat="false" customHeight="false" hidden="true" ht="63.75" outlineLevel="3" r="536">
      <c r="A536" s="125" t="s">
        <v>547</v>
      </c>
      <c r="B536" s="126" t="s">
        <v>548</v>
      </c>
      <c r="C536" s="125" t="s">
        <v>55</v>
      </c>
      <c r="D536" s="125" t="s">
        <v>335</v>
      </c>
      <c r="E536" s="126" t="s">
        <v>336</v>
      </c>
      <c r="F536" s="125" t="s">
        <v>421</v>
      </c>
      <c r="G536" s="125" t="s">
        <v>67</v>
      </c>
      <c r="H536" s="125" t="s">
        <v>338</v>
      </c>
      <c r="I536" s="125" t="s">
        <v>339</v>
      </c>
      <c r="J536" s="126" t="s">
        <v>354</v>
      </c>
      <c r="K536" s="127" t="n">
        <v>552.2</v>
      </c>
      <c r="L536" s="127" t="n">
        <v>0</v>
      </c>
      <c r="M536" s="127" t="n">
        <v>0</v>
      </c>
    </row>
    <row collapsed="false" customFormat="false" customHeight="false" hidden="true" ht="63.75" outlineLevel="3" r="537">
      <c r="A537" s="125" t="s">
        <v>547</v>
      </c>
      <c r="B537" s="126" t="s">
        <v>548</v>
      </c>
      <c r="C537" s="125" t="s">
        <v>55</v>
      </c>
      <c r="D537" s="125" t="s">
        <v>335</v>
      </c>
      <c r="E537" s="126" t="s">
        <v>336</v>
      </c>
      <c r="F537" s="125" t="s">
        <v>421</v>
      </c>
      <c r="G537" s="125" t="s">
        <v>67</v>
      </c>
      <c r="H537" s="125" t="s">
        <v>338</v>
      </c>
      <c r="I537" s="125" t="s">
        <v>339</v>
      </c>
      <c r="J537" s="126" t="s">
        <v>356</v>
      </c>
      <c r="K537" s="127" t="n">
        <v>1153</v>
      </c>
      <c r="L537" s="127" t="n">
        <v>1066.5</v>
      </c>
      <c r="M537" s="127" t="n">
        <v>1119.8</v>
      </c>
    </row>
    <row collapsed="false" customFormat="false" customHeight="false" hidden="true" ht="63.75" outlineLevel="3" r="538">
      <c r="A538" s="125" t="s">
        <v>547</v>
      </c>
      <c r="B538" s="126" t="s">
        <v>548</v>
      </c>
      <c r="C538" s="125" t="s">
        <v>55</v>
      </c>
      <c r="D538" s="125" t="s">
        <v>335</v>
      </c>
      <c r="E538" s="126" t="s">
        <v>336</v>
      </c>
      <c r="F538" s="125" t="s">
        <v>421</v>
      </c>
      <c r="G538" s="125" t="s">
        <v>67</v>
      </c>
      <c r="H538" s="125" t="s">
        <v>338</v>
      </c>
      <c r="I538" s="125" t="s">
        <v>339</v>
      </c>
      <c r="J538" s="126" t="s">
        <v>377</v>
      </c>
      <c r="K538" s="127" t="n">
        <v>649.4</v>
      </c>
      <c r="L538" s="127" t="n">
        <v>0</v>
      </c>
      <c r="M538" s="127" t="n">
        <v>0</v>
      </c>
    </row>
    <row collapsed="false" customFormat="false" customHeight="false" hidden="true" ht="63.75" outlineLevel="3" r="539">
      <c r="A539" s="125" t="s">
        <v>547</v>
      </c>
      <c r="B539" s="126" t="s">
        <v>548</v>
      </c>
      <c r="C539" s="125" t="s">
        <v>55</v>
      </c>
      <c r="D539" s="125" t="s">
        <v>335</v>
      </c>
      <c r="E539" s="126" t="s">
        <v>336</v>
      </c>
      <c r="F539" s="125" t="s">
        <v>421</v>
      </c>
      <c r="G539" s="125" t="s">
        <v>67</v>
      </c>
      <c r="H539" s="125" t="s">
        <v>338</v>
      </c>
      <c r="I539" s="125" t="s">
        <v>339</v>
      </c>
      <c r="J539" s="126" t="s">
        <v>358</v>
      </c>
      <c r="K539" s="127" t="n">
        <v>218.1</v>
      </c>
      <c r="L539" s="127" t="n">
        <v>0</v>
      </c>
      <c r="M539" s="127" t="n">
        <v>0</v>
      </c>
    </row>
    <row collapsed="false" customFormat="false" customHeight="false" hidden="true" ht="63.75" outlineLevel="3" r="540">
      <c r="A540" s="125" t="s">
        <v>547</v>
      </c>
      <c r="B540" s="126" t="s">
        <v>548</v>
      </c>
      <c r="C540" s="125" t="s">
        <v>55</v>
      </c>
      <c r="D540" s="125" t="s">
        <v>335</v>
      </c>
      <c r="E540" s="126" t="s">
        <v>336</v>
      </c>
      <c r="F540" s="125" t="s">
        <v>421</v>
      </c>
      <c r="G540" s="125" t="s">
        <v>67</v>
      </c>
      <c r="H540" s="125" t="s">
        <v>338</v>
      </c>
      <c r="I540" s="125" t="s">
        <v>339</v>
      </c>
      <c r="J540" s="126" t="s">
        <v>378</v>
      </c>
      <c r="K540" s="127" t="n">
        <v>1263</v>
      </c>
      <c r="L540" s="127" t="n">
        <v>1754.9</v>
      </c>
      <c r="M540" s="127" t="n">
        <v>1842.6</v>
      </c>
    </row>
    <row collapsed="false" customFormat="false" customHeight="false" hidden="true" ht="63.75" outlineLevel="3" r="541">
      <c r="A541" s="125" t="s">
        <v>547</v>
      </c>
      <c r="B541" s="126" t="s">
        <v>548</v>
      </c>
      <c r="C541" s="125" t="s">
        <v>55</v>
      </c>
      <c r="D541" s="125" t="s">
        <v>335</v>
      </c>
      <c r="E541" s="126" t="s">
        <v>336</v>
      </c>
      <c r="F541" s="125" t="s">
        <v>421</v>
      </c>
      <c r="G541" s="125" t="s">
        <v>67</v>
      </c>
      <c r="H541" s="125" t="s">
        <v>338</v>
      </c>
      <c r="I541" s="125" t="s">
        <v>339</v>
      </c>
      <c r="J541" s="126" t="s">
        <v>359</v>
      </c>
      <c r="K541" s="127" t="n">
        <v>887.5</v>
      </c>
      <c r="L541" s="127" t="n">
        <v>366.6</v>
      </c>
      <c r="M541" s="127" t="n">
        <v>384.9</v>
      </c>
    </row>
    <row collapsed="false" customFormat="false" customHeight="false" hidden="true" ht="63.75" outlineLevel="3" r="542">
      <c r="A542" s="125" t="s">
        <v>547</v>
      </c>
      <c r="B542" s="126" t="s">
        <v>548</v>
      </c>
      <c r="C542" s="125" t="s">
        <v>55</v>
      </c>
      <c r="D542" s="125" t="s">
        <v>335</v>
      </c>
      <c r="E542" s="126" t="s">
        <v>336</v>
      </c>
      <c r="F542" s="125" t="s">
        <v>421</v>
      </c>
      <c r="G542" s="125" t="s">
        <v>67</v>
      </c>
      <c r="H542" s="125" t="s">
        <v>338</v>
      </c>
      <c r="I542" s="125" t="s">
        <v>339</v>
      </c>
      <c r="J542" s="126" t="s">
        <v>360</v>
      </c>
      <c r="K542" s="127" t="n">
        <v>130.2</v>
      </c>
      <c r="L542" s="127" t="n">
        <v>0</v>
      </c>
      <c r="M542" s="127" t="n">
        <v>0</v>
      </c>
    </row>
    <row collapsed="false" customFormat="false" customHeight="false" hidden="true" ht="63.75" outlineLevel="3" r="543">
      <c r="A543" s="125" t="s">
        <v>547</v>
      </c>
      <c r="B543" s="126" t="s">
        <v>548</v>
      </c>
      <c r="C543" s="125" t="s">
        <v>55</v>
      </c>
      <c r="D543" s="125" t="s">
        <v>335</v>
      </c>
      <c r="E543" s="126" t="s">
        <v>336</v>
      </c>
      <c r="F543" s="125" t="s">
        <v>421</v>
      </c>
      <c r="G543" s="125" t="s">
        <v>67</v>
      </c>
      <c r="H543" s="125" t="s">
        <v>338</v>
      </c>
      <c r="I543" s="125" t="s">
        <v>339</v>
      </c>
      <c r="J543" s="126" t="s">
        <v>362</v>
      </c>
      <c r="K543" s="127" t="n">
        <v>136.7</v>
      </c>
      <c r="L543" s="127" t="n">
        <v>0</v>
      </c>
      <c r="M543" s="127" t="n">
        <v>0</v>
      </c>
    </row>
    <row collapsed="false" customFormat="false" customHeight="false" hidden="true" ht="63.75" outlineLevel="3" r="544">
      <c r="A544" s="125" t="s">
        <v>547</v>
      </c>
      <c r="B544" s="126" t="s">
        <v>548</v>
      </c>
      <c r="C544" s="125" t="s">
        <v>55</v>
      </c>
      <c r="D544" s="125" t="s">
        <v>335</v>
      </c>
      <c r="E544" s="126" t="s">
        <v>336</v>
      </c>
      <c r="F544" s="125" t="s">
        <v>421</v>
      </c>
      <c r="G544" s="125" t="s">
        <v>67</v>
      </c>
      <c r="H544" s="125" t="s">
        <v>338</v>
      </c>
      <c r="I544" s="125" t="s">
        <v>339</v>
      </c>
      <c r="J544" s="126" t="s">
        <v>363</v>
      </c>
      <c r="K544" s="127" t="n">
        <v>938.9</v>
      </c>
      <c r="L544" s="127" t="n">
        <v>0</v>
      </c>
      <c r="M544" s="127" t="n">
        <v>0</v>
      </c>
    </row>
    <row collapsed="false" customFormat="false" customHeight="false" hidden="true" ht="63.75" outlineLevel="3" r="545">
      <c r="A545" s="125" t="s">
        <v>547</v>
      </c>
      <c r="B545" s="126" t="s">
        <v>548</v>
      </c>
      <c r="C545" s="125" t="s">
        <v>55</v>
      </c>
      <c r="D545" s="125" t="s">
        <v>335</v>
      </c>
      <c r="E545" s="126" t="s">
        <v>336</v>
      </c>
      <c r="F545" s="125" t="s">
        <v>421</v>
      </c>
      <c r="G545" s="125" t="s">
        <v>67</v>
      </c>
      <c r="H545" s="125" t="s">
        <v>338</v>
      </c>
      <c r="I545" s="125" t="s">
        <v>339</v>
      </c>
      <c r="J545" s="126" t="s">
        <v>364</v>
      </c>
      <c r="K545" s="127" t="n">
        <v>891.6</v>
      </c>
      <c r="L545" s="127" t="n">
        <v>0</v>
      </c>
      <c r="M545" s="127" t="n">
        <v>0</v>
      </c>
    </row>
    <row collapsed="false" customFormat="false" customHeight="false" hidden="true" ht="63.75" outlineLevel="3" r="546">
      <c r="A546" s="125" t="s">
        <v>547</v>
      </c>
      <c r="B546" s="126" t="s">
        <v>548</v>
      </c>
      <c r="C546" s="125" t="s">
        <v>55</v>
      </c>
      <c r="D546" s="125" t="s">
        <v>335</v>
      </c>
      <c r="E546" s="126" t="s">
        <v>336</v>
      </c>
      <c r="F546" s="125" t="s">
        <v>421</v>
      </c>
      <c r="G546" s="125" t="s">
        <v>67</v>
      </c>
      <c r="H546" s="125" t="s">
        <v>338</v>
      </c>
      <c r="I546" s="125" t="s">
        <v>339</v>
      </c>
      <c r="J546" s="126" t="s">
        <v>365</v>
      </c>
      <c r="K546" s="127" t="n">
        <v>1742.5</v>
      </c>
      <c r="L546" s="127" t="n">
        <v>555.5</v>
      </c>
      <c r="M546" s="127" t="n">
        <v>583.2</v>
      </c>
    </row>
    <row collapsed="false" customFormat="false" customHeight="false" hidden="true" ht="63.75" outlineLevel="3" r="547">
      <c r="A547" s="125" t="s">
        <v>547</v>
      </c>
      <c r="B547" s="126" t="s">
        <v>548</v>
      </c>
      <c r="C547" s="125" t="s">
        <v>55</v>
      </c>
      <c r="D547" s="125" t="s">
        <v>335</v>
      </c>
      <c r="E547" s="126" t="s">
        <v>336</v>
      </c>
      <c r="F547" s="125" t="s">
        <v>421</v>
      </c>
      <c r="G547" s="125" t="s">
        <v>67</v>
      </c>
      <c r="H547" s="125" t="s">
        <v>338</v>
      </c>
      <c r="I547" s="125" t="s">
        <v>339</v>
      </c>
      <c r="J547" s="126" t="s">
        <v>366</v>
      </c>
      <c r="K547" s="127" t="n">
        <v>91.4</v>
      </c>
      <c r="L547" s="127" t="n">
        <v>0</v>
      </c>
      <c r="M547" s="127" t="n">
        <v>0</v>
      </c>
    </row>
    <row collapsed="false" customFormat="false" customHeight="false" hidden="true" ht="63.75" outlineLevel="3" r="548">
      <c r="A548" s="125" t="s">
        <v>547</v>
      </c>
      <c r="B548" s="126" t="s">
        <v>548</v>
      </c>
      <c r="C548" s="125" t="s">
        <v>55</v>
      </c>
      <c r="D548" s="125" t="s">
        <v>335</v>
      </c>
      <c r="E548" s="126" t="s">
        <v>336</v>
      </c>
      <c r="F548" s="125" t="s">
        <v>421</v>
      </c>
      <c r="G548" s="125" t="s">
        <v>67</v>
      </c>
      <c r="H548" s="125" t="s">
        <v>338</v>
      </c>
      <c r="I548" s="125" t="s">
        <v>339</v>
      </c>
      <c r="J548" s="126" t="s">
        <v>367</v>
      </c>
      <c r="K548" s="127" t="n">
        <v>76.3</v>
      </c>
      <c r="L548" s="127" t="n">
        <v>0</v>
      </c>
      <c r="M548" s="127" t="n">
        <v>0</v>
      </c>
    </row>
    <row collapsed="false" customFormat="false" customHeight="false" hidden="true" ht="63.75" outlineLevel="3" r="549">
      <c r="A549" s="125" t="s">
        <v>547</v>
      </c>
      <c r="B549" s="126" t="s">
        <v>548</v>
      </c>
      <c r="C549" s="125" t="s">
        <v>55</v>
      </c>
      <c r="D549" s="125" t="s">
        <v>335</v>
      </c>
      <c r="E549" s="126" t="s">
        <v>336</v>
      </c>
      <c r="F549" s="125" t="s">
        <v>421</v>
      </c>
      <c r="G549" s="125" t="s">
        <v>67</v>
      </c>
      <c r="H549" s="125" t="s">
        <v>338</v>
      </c>
      <c r="I549" s="125" t="s">
        <v>339</v>
      </c>
      <c r="J549" s="126" t="s">
        <v>370</v>
      </c>
      <c r="K549" s="127" t="n">
        <v>564.3</v>
      </c>
      <c r="L549" s="127" t="n">
        <v>1322</v>
      </c>
      <c r="M549" s="127" t="n">
        <v>1388.1</v>
      </c>
    </row>
    <row collapsed="false" customFormat="false" customHeight="false" hidden="true" ht="63.75" outlineLevel="3" r="550">
      <c r="A550" s="125" t="s">
        <v>547</v>
      </c>
      <c r="B550" s="126" t="s">
        <v>548</v>
      </c>
      <c r="C550" s="125" t="s">
        <v>55</v>
      </c>
      <c r="D550" s="125" t="s">
        <v>379</v>
      </c>
      <c r="E550" s="126" t="s">
        <v>336</v>
      </c>
      <c r="F550" s="125" t="s">
        <v>421</v>
      </c>
      <c r="G550" s="125" t="s">
        <v>67</v>
      </c>
      <c r="H550" s="125" t="s">
        <v>338</v>
      </c>
      <c r="I550" s="125" t="s">
        <v>339</v>
      </c>
      <c r="J550" s="126" t="s">
        <v>380</v>
      </c>
      <c r="K550" s="127" t="n">
        <v>537.1</v>
      </c>
      <c r="L550" s="127" t="n">
        <v>0</v>
      </c>
      <c r="M550" s="127" t="n">
        <v>0</v>
      </c>
    </row>
    <row collapsed="false" customFormat="false" customHeight="false" hidden="true" ht="63.75" outlineLevel="3" r="551">
      <c r="A551" s="125" t="s">
        <v>547</v>
      </c>
      <c r="B551" s="126" t="s">
        <v>548</v>
      </c>
      <c r="C551" s="125" t="s">
        <v>55</v>
      </c>
      <c r="D551" s="125" t="s">
        <v>379</v>
      </c>
      <c r="E551" s="126" t="s">
        <v>336</v>
      </c>
      <c r="F551" s="125" t="s">
        <v>421</v>
      </c>
      <c r="G551" s="125" t="s">
        <v>67</v>
      </c>
      <c r="H551" s="125" t="s">
        <v>338</v>
      </c>
      <c r="I551" s="125" t="s">
        <v>339</v>
      </c>
      <c r="J551" s="126" t="s">
        <v>381</v>
      </c>
      <c r="K551" s="127" t="n">
        <v>449.6</v>
      </c>
      <c r="L551" s="127" t="n">
        <v>0</v>
      </c>
      <c r="M551" s="127" t="n">
        <v>0</v>
      </c>
    </row>
    <row collapsed="false" customFormat="false" customHeight="false" hidden="true" ht="63.75" outlineLevel="3" r="552">
      <c r="A552" s="125" t="s">
        <v>547</v>
      </c>
      <c r="B552" s="126" t="s">
        <v>548</v>
      </c>
      <c r="C552" s="125" t="s">
        <v>55</v>
      </c>
      <c r="D552" s="125" t="s">
        <v>379</v>
      </c>
      <c r="E552" s="126" t="s">
        <v>336</v>
      </c>
      <c r="F552" s="125" t="s">
        <v>421</v>
      </c>
      <c r="G552" s="125" t="s">
        <v>67</v>
      </c>
      <c r="H552" s="125" t="s">
        <v>338</v>
      </c>
      <c r="I552" s="125" t="s">
        <v>339</v>
      </c>
      <c r="J552" s="126" t="s">
        <v>384</v>
      </c>
      <c r="K552" s="127" t="n">
        <v>71.2</v>
      </c>
      <c r="L552" s="127" t="n">
        <v>0</v>
      </c>
      <c r="M552" s="127" t="n">
        <v>0</v>
      </c>
    </row>
    <row collapsed="false" customFormat="false" customHeight="false" hidden="true" ht="63.75" outlineLevel="3" r="553">
      <c r="A553" s="125" t="s">
        <v>547</v>
      </c>
      <c r="B553" s="126" t="s">
        <v>548</v>
      </c>
      <c r="C553" s="125" t="s">
        <v>55</v>
      </c>
      <c r="D553" s="125" t="s">
        <v>379</v>
      </c>
      <c r="E553" s="126" t="s">
        <v>336</v>
      </c>
      <c r="F553" s="125" t="s">
        <v>421</v>
      </c>
      <c r="G553" s="125" t="s">
        <v>67</v>
      </c>
      <c r="H553" s="125" t="s">
        <v>338</v>
      </c>
      <c r="I553" s="125" t="s">
        <v>339</v>
      </c>
      <c r="J553" s="126" t="s">
        <v>385</v>
      </c>
      <c r="K553" s="127" t="n">
        <v>52.6</v>
      </c>
      <c r="L553" s="127" t="n">
        <v>0</v>
      </c>
      <c r="M553" s="127" t="n">
        <v>0</v>
      </c>
    </row>
    <row collapsed="false" customFormat="false" customHeight="false" hidden="true" ht="63.75" outlineLevel="3" r="554">
      <c r="A554" s="125" t="s">
        <v>547</v>
      </c>
      <c r="B554" s="126" t="s">
        <v>548</v>
      </c>
      <c r="C554" s="125" t="s">
        <v>55</v>
      </c>
      <c r="D554" s="125" t="s">
        <v>379</v>
      </c>
      <c r="E554" s="126" t="s">
        <v>336</v>
      </c>
      <c r="F554" s="125" t="s">
        <v>421</v>
      </c>
      <c r="G554" s="125" t="s">
        <v>67</v>
      </c>
      <c r="H554" s="125" t="s">
        <v>338</v>
      </c>
      <c r="I554" s="125" t="s">
        <v>339</v>
      </c>
      <c r="J554" s="126" t="s">
        <v>357</v>
      </c>
      <c r="K554" s="127" t="n">
        <v>190</v>
      </c>
      <c r="L554" s="127" t="n">
        <v>0</v>
      </c>
      <c r="M554" s="127" t="n">
        <v>0</v>
      </c>
    </row>
    <row collapsed="false" customFormat="false" customHeight="false" hidden="true" ht="63.75" outlineLevel="3" r="555">
      <c r="A555" s="125" t="s">
        <v>547</v>
      </c>
      <c r="B555" s="126" t="s">
        <v>548</v>
      </c>
      <c r="C555" s="125" t="s">
        <v>55</v>
      </c>
      <c r="D555" s="125" t="s">
        <v>379</v>
      </c>
      <c r="E555" s="126" t="s">
        <v>336</v>
      </c>
      <c r="F555" s="125" t="s">
        <v>421</v>
      </c>
      <c r="G555" s="125" t="s">
        <v>67</v>
      </c>
      <c r="H555" s="125" t="s">
        <v>338</v>
      </c>
      <c r="I555" s="125" t="s">
        <v>339</v>
      </c>
      <c r="J555" s="126" t="s">
        <v>386</v>
      </c>
      <c r="K555" s="127" t="n">
        <v>2661.8</v>
      </c>
      <c r="L555" s="127" t="n">
        <v>0</v>
      </c>
      <c r="M555" s="127" t="n">
        <v>0</v>
      </c>
    </row>
    <row collapsed="false" customFormat="false" customHeight="false" hidden="true" ht="63.75" outlineLevel="3" r="556">
      <c r="A556" s="125" t="s">
        <v>547</v>
      </c>
      <c r="B556" s="126" t="s">
        <v>548</v>
      </c>
      <c r="C556" s="125" t="s">
        <v>55</v>
      </c>
      <c r="D556" s="125" t="s">
        <v>379</v>
      </c>
      <c r="E556" s="126" t="s">
        <v>336</v>
      </c>
      <c r="F556" s="125" t="s">
        <v>421</v>
      </c>
      <c r="G556" s="125" t="s">
        <v>67</v>
      </c>
      <c r="H556" s="125" t="s">
        <v>338</v>
      </c>
      <c r="I556" s="125" t="s">
        <v>339</v>
      </c>
      <c r="J556" s="126" t="s">
        <v>387</v>
      </c>
      <c r="K556" s="127" t="n">
        <v>412</v>
      </c>
      <c r="L556" s="127" t="n">
        <v>0</v>
      </c>
      <c r="M556" s="127" t="n">
        <v>0</v>
      </c>
    </row>
    <row collapsed="false" customFormat="false" customHeight="false" hidden="true" ht="63.75" outlineLevel="3" r="557">
      <c r="A557" s="125" t="s">
        <v>547</v>
      </c>
      <c r="B557" s="126" t="s">
        <v>548</v>
      </c>
      <c r="C557" s="125" t="s">
        <v>55</v>
      </c>
      <c r="D557" s="125" t="s">
        <v>379</v>
      </c>
      <c r="E557" s="126" t="s">
        <v>336</v>
      </c>
      <c r="F557" s="125" t="s">
        <v>421</v>
      </c>
      <c r="G557" s="125" t="s">
        <v>67</v>
      </c>
      <c r="H557" s="125" t="s">
        <v>338</v>
      </c>
      <c r="I557" s="125" t="s">
        <v>339</v>
      </c>
      <c r="J557" s="126" t="s">
        <v>388</v>
      </c>
      <c r="K557" s="127" t="n">
        <v>617.8</v>
      </c>
      <c r="L557" s="127" t="n">
        <v>0</v>
      </c>
      <c r="M557" s="127" t="n">
        <v>0</v>
      </c>
    </row>
    <row collapsed="false" customFormat="false" customHeight="false" hidden="true" ht="63.75" outlineLevel="3" r="558">
      <c r="A558" s="125" t="s">
        <v>547</v>
      </c>
      <c r="B558" s="126" t="s">
        <v>548</v>
      </c>
      <c r="C558" s="125" t="s">
        <v>55</v>
      </c>
      <c r="D558" s="125" t="s">
        <v>379</v>
      </c>
      <c r="E558" s="126" t="s">
        <v>336</v>
      </c>
      <c r="F558" s="125" t="s">
        <v>421</v>
      </c>
      <c r="G558" s="125" t="s">
        <v>67</v>
      </c>
      <c r="H558" s="125" t="s">
        <v>338</v>
      </c>
      <c r="I558" s="125" t="s">
        <v>339</v>
      </c>
      <c r="J558" s="126" t="s">
        <v>389</v>
      </c>
      <c r="K558" s="127" t="n">
        <v>536.3</v>
      </c>
      <c r="L558" s="127" t="n">
        <v>0</v>
      </c>
      <c r="M558" s="127" t="n">
        <v>0</v>
      </c>
    </row>
    <row collapsed="false" customFormat="false" customHeight="false" hidden="true" ht="63.75" outlineLevel="3" r="559">
      <c r="A559" s="125" t="s">
        <v>547</v>
      </c>
      <c r="B559" s="126" t="s">
        <v>548</v>
      </c>
      <c r="C559" s="125" t="s">
        <v>55</v>
      </c>
      <c r="D559" s="125" t="s">
        <v>379</v>
      </c>
      <c r="E559" s="126" t="s">
        <v>336</v>
      </c>
      <c r="F559" s="125" t="s">
        <v>421</v>
      </c>
      <c r="G559" s="125" t="s">
        <v>67</v>
      </c>
      <c r="H559" s="125" t="s">
        <v>338</v>
      </c>
      <c r="I559" s="125" t="s">
        <v>339</v>
      </c>
      <c r="J559" s="126" t="s">
        <v>391</v>
      </c>
      <c r="K559" s="127" t="n">
        <v>879</v>
      </c>
      <c r="L559" s="127" t="n">
        <v>0</v>
      </c>
      <c r="M559" s="127" t="n">
        <v>0</v>
      </c>
    </row>
    <row collapsed="false" customFormat="false" customHeight="false" hidden="true" ht="63.75" outlineLevel="3" r="560">
      <c r="A560" s="125" t="s">
        <v>547</v>
      </c>
      <c r="B560" s="126" t="s">
        <v>548</v>
      </c>
      <c r="C560" s="125" t="s">
        <v>55</v>
      </c>
      <c r="D560" s="125" t="s">
        <v>379</v>
      </c>
      <c r="E560" s="126" t="s">
        <v>336</v>
      </c>
      <c r="F560" s="125" t="s">
        <v>421</v>
      </c>
      <c r="G560" s="125" t="s">
        <v>67</v>
      </c>
      <c r="H560" s="125" t="s">
        <v>338</v>
      </c>
      <c r="I560" s="125" t="s">
        <v>339</v>
      </c>
      <c r="J560" s="126" t="s">
        <v>392</v>
      </c>
      <c r="K560" s="127" t="n">
        <v>2785.4</v>
      </c>
      <c r="L560" s="127" t="n">
        <v>0</v>
      </c>
      <c r="M560" s="127" t="n">
        <v>0</v>
      </c>
    </row>
    <row collapsed="false" customFormat="false" customHeight="false" hidden="true" ht="63.75" outlineLevel="3" r="561">
      <c r="A561" s="125" t="s">
        <v>547</v>
      </c>
      <c r="B561" s="126" t="s">
        <v>548</v>
      </c>
      <c r="C561" s="125" t="s">
        <v>55</v>
      </c>
      <c r="D561" s="125" t="s">
        <v>379</v>
      </c>
      <c r="E561" s="126" t="s">
        <v>336</v>
      </c>
      <c r="F561" s="125" t="s">
        <v>421</v>
      </c>
      <c r="G561" s="125" t="s">
        <v>67</v>
      </c>
      <c r="H561" s="125" t="s">
        <v>338</v>
      </c>
      <c r="I561" s="125" t="s">
        <v>339</v>
      </c>
      <c r="J561" s="126" t="s">
        <v>393</v>
      </c>
      <c r="K561" s="127" t="n">
        <v>1652.6</v>
      </c>
      <c r="L561" s="127" t="n">
        <v>0</v>
      </c>
      <c r="M561" s="127" t="n">
        <v>0</v>
      </c>
    </row>
    <row collapsed="false" customFormat="false" customHeight="false" hidden="true" ht="63.75" outlineLevel="3" r="562">
      <c r="A562" s="125" t="s">
        <v>547</v>
      </c>
      <c r="B562" s="126" t="s">
        <v>548</v>
      </c>
      <c r="C562" s="125" t="s">
        <v>55</v>
      </c>
      <c r="D562" s="125" t="s">
        <v>379</v>
      </c>
      <c r="E562" s="126" t="s">
        <v>336</v>
      </c>
      <c r="F562" s="125" t="s">
        <v>421</v>
      </c>
      <c r="G562" s="125" t="s">
        <v>67</v>
      </c>
      <c r="H562" s="125" t="s">
        <v>338</v>
      </c>
      <c r="I562" s="125" t="s">
        <v>339</v>
      </c>
      <c r="J562" s="126" t="s">
        <v>394</v>
      </c>
      <c r="K562" s="127" t="n">
        <v>473.1</v>
      </c>
      <c r="L562" s="127" t="n">
        <v>0</v>
      </c>
      <c r="M562" s="127" t="n">
        <v>0</v>
      </c>
    </row>
    <row collapsed="false" customFormat="false" customHeight="false" hidden="true" ht="63.75" outlineLevel="3" r="563">
      <c r="A563" s="125" t="s">
        <v>547</v>
      </c>
      <c r="B563" s="126" t="s">
        <v>548</v>
      </c>
      <c r="C563" s="125" t="s">
        <v>55</v>
      </c>
      <c r="D563" s="125" t="s">
        <v>379</v>
      </c>
      <c r="E563" s="126" t="s">
        <v>336</v>
      </c>
      <c r="F563" s="125" t="s">
        <v>421</v>
      </c>
      <c r="G563" s="125" t="s">
        <v>67</v>
      </c>
      <c r="H563" s="125" t="s">
        <v>338</v>
      </c>
      <c r="I563" s="125" t="s">
        <v>339</v>
      </c>
      <c r="J563" s="126" t="s">
        <v>397</v>
      </c>
      <c r="K563" s="127" t="n">
        <v>72</v>
      </c>
      <c r="L563" s="127" t="n">
        <v>0</v>
      </c>
      <c r="M563" s="127" t="n">
        <v>0</v>
      </c>
    </row>
    <row collapsed="false" customFormat="false" customHeight="false" hidden="true" ht="63.75" outlineLevel="3" r="564">
      <c r="A564" s="125" t="s">
        <v>547</v>
      </c>
      <c r="B564" s="126" t="s">
        <v>548</v>
      </c>
      <c r="C564" s="125" t="s">
        <v>55</v>
      </c>
      <c r="D564" s="125" t="s">
        <v>379</v>
      </c>
      <c r="E564" s="126" t="s">
        <v>336</v>
      </c>
      <c r="F564" s="125" t="s">
        <v>468</v>
      </c>
      <c r="G564" s="125" t="s">
        <v>67</v>
      </c>
      <c r="H564" s="125" t="s">
        <v>338</v>
      </c>
      <c r="I564" s="125" t="s">
        <v>339</v>
      </c>
      <c r="J564" s="126" t="s">
        <v>399</v>
      </c>
      <c r="K564" s="127" t="n">
        <v>3666.2</v>
      </c>
      <c r="L564" s="127" t="n">
        <v>3856.9</v>
      </c>
      <c r="M564" s="127" t="n">
        <v>4049.7</v>
      </c>
    </row>
    <row collapsed="false" customFormat="false" customHeight="false" hidden="true" ht="63.75" outlineLevel="3" r="565">
      <c r="A565" s="125" t="s">
        <v>547</v>
      </c>
      <c r="B565" s="126" t="s">
        <v>548</v>
      </c>
      <c r="C565" s="125" t="s">
        <v>48</v>
      </c>
      <c r="D565" s="125" t="s">
        <v>440</v>
      </c>
      <c r="E565" s="126" t="s">
        <v>336</v>
      </c>
      <c r="F565" s="125" t="s">
        <v>421</v>
      </c>
      <c r="G565" s="125" t="s">
        <v>67</v>
      </c>
      <c r="H565" s="125" t="s">
        <v>338</v>
      </c>
      <c r="I565" s="125" t="s">
        <v>339</v>
      </c>
      <c r="J565" s="126" t="s">
        <v>544</v>
      </c>
      <c r="K565" s="127" t="n">
        <v>1520.6</v>
      </c>
      <c r="L565" s="127" t="n">
        <v>1599</v>
      </c>
      <c r="M565" s="127" t="n">
        <v>1678.5</v>
      </c>
    </row>
    <row collapsed="false" customFormat="false" customHeight="false" hidden="true" ht="63.75" outlineLevel="3" r="566">
      <c r="A566" s="125" t="s">
        <v>547</v>
      </c>
      <c r="B566" s="126" t="s">
        <v>548</v>
      </c>
      <c r="C566" s="125" t="s">
        <v>48</v>
      </c>
      <c r="D566" s="125" t="s">
        <v>117</v>
      </c>
      <c r="E566" s="126" t="s">
        <v>417</v>
      </c>
      <c r="F566" s="125" t="s">
        <v>421</v>
      </c>
      <c r="G566" s="125" t="s">
        <v>67</v>
      </c>
      <c r="H566" s="125" t="s">
        <v>338</v>
      </c>
      <c r="I566" s="125" t="s">
        <v>339</v>
      </c>
      <c r="J566" s="126" t="s">
        <v>544</v>
      </c>
      <c r="K566" s="127" t="n">
        <v>9020</v>
      </c>
      <c r="L566" s="127" t="n">
        <v>9020</v>
      </c>
      <c r="M566" s="127" t="n">
        <v>9020</v>
      </c>
    </row>
    <row collapsed="false" customFormat="false" customHeight="false" hidden="true" ht="63.75" outlineLevel="3" r="567">
      <c r="A567" s="125" t="s">
        <v>547</v>
      </c>
      <c r="B567" s="126" t="s">
        <v>548</v>
      </c>
      <c r="C567" s="125" t="s">
        <v>48</v>
      </c>
      <c r="D567" s="125" t="s">
        <v>117</v>
      </c>
      <c r="E567" s="126" t="s">
        <v>417</v>
      </c>
      <c r="F567" s="125" t="s">
        <v>468</v>
      </c>
      <c r="G567" s="125" t="s">
        <v>67</v>
      </c>
      <c r="H567" s="125" t="s">
        <v>338</v>
      </c>
      <c r="I567" s="125" t="s">
        <v>339</v>
      </c>
      <c r="J567" s="126" t="s">
        <v>399</v>
      </c>
      <c r="K567" s="127" t="n">
        <v>50</v>
      </c>
      <c r="L567" s="127" t="n">
        <v>50</v>
      </c>
      <c r="M567" s="127" t="n">
        <v>50</v>
      </c>
    </row>
    <row collapsed="false" customFormat="false" customHeight="false" hidden="true" ht="76.5" outlineLevel="3" r="568">
      <c r="A568" s="125" t="s">
        <v>549</v>
      </c>
      <c r="B568" s="126" t="s">
        <v>550</v>
      </c>
      <c r="C568" s="125" t="s">
        <v>48</v>
      </c>
      <c r="D568" s="125" t="s">
        <v>551</v>
      </c>
      <c r="E568" s="126" t="s">
        <v>552</v>
      </c>
      <c r="F568" s="125" t="s">
        <v>421</v>
      </c>
      <c r="G568" s="125" t="s">
        <v>67</v>
      </c>
      <c r="H568" s="125" t="s">
        <v>338</v>
      </c>
      <c r="I568" s="125" t="s">
        <v>521</v>
      </c>
      <c r="J568" s="126" t="s">
        <v>371</v>
      </c>
      <c r="K568" s="127" t="n">
        <v>6836.4</v>
      </c>
      <c r="L568" s="127" t="n">
        <v>0</v>
      </c>
      <c r="M568" s="127" t="n">
        <v>0</v>
      </c>
    </row>
    <row collapsed="false" customFormat="false" customHeight="false" hidden="true" ht="76.5" outlineLevel="3" r="569">
      <c r="A569" s="125" t="s">
        <v>553</v>
      </c>
      <c r="B569" s="126" t="s">
        <v>554</v>
      </c>
      <c r="C569" s="125" t="s">
        <v>48</v>
      </c>
      <c r="D569" s="125" t="s">
        <v>551</v>
      </c>
      <c r="E569" s="126" t="s">
        <v>552</v>
      </c>
      <c r="F569" s="125" t="s">
        <v>421</v>
      </c>
      <c r="G569" s="125" t="s">
        <v>67</v>
      </c>
      <c r="H569" s="125" t="s">
        <v>338</v>
      </c>
      <c r="I569" s="125" t="s">
        <v>521</v>
      </c>
      <c r="J569" s="126" t="s">
        <v>371</v>
      </c>
      <c r="K569" s="127" t="n">
        <v>41812.3</v>
      </c>
      <c r="L569" s="127" t="n">
        <v>0</v>
      </c>
      <c r="M569" s="127" t="n">
        <v>0</v>
      </c>
    </row>
    <row collapsed="false" customFormat="false" customHeight="false" hidden="true" ht="89.25" outlineLevel="3" r="570">
      <c r="A570" s="125" t="s">
        <v>555</v>
      </c>
      <c r="B570" s="126" t="s">
        <v>556</v>
      </c>
      <c r="C570" s="125" t="s">
        <v>62</v>
      </c>
      <c r="D570" s="125" t="s">
        <v>557</v>
      </c>
      <c r="E570" s="126" t="s">
        <v>558</v>
      </c>
      <c r="F570" s="125" t="s">
        <v>421</v>
      </c>
      <c r="G570" s="125" t="s">
        <v>67</v>
      </c>
      <c r="H570" s="125" t="s">
        <v>338</v>
      </c>
      <c r="I570" s="125" t="s">
        <v>522</v>
      </c>
      <c r="J570" s="126" t="s">
        <v>371</v>
      </c>
      <c r="K570" s="127" t="n">
        <v>491.1</v>
      </c>
      <c r="L570" s="127" t="n">
        <v>0</v>
      </c>
      <c r="M570" s="127" t="n">
        <v>0</v>
      </c>
    </row>
    <row collapsed="false" customFormat="false" customHeight="false" hidden="true" ht="140.25" outlineLevel="3" r="571">
      <c r="A571" s="125" t="s">
        <v>559</v>
      </c>
      <c r="B571" s="131" t="s">
        <v>560</v>
      </c>
      <c r="C571" s="125" t="s">
        <v>62</v>
      </c>
      <c r="D571" s="125" t="s">
        <v>561</v>
      </c>
      <c r="E571" s="126" t="s">
        <v>562</v>
      </c>
      <c r="F571" s="125" t="s">
        <v>421</v>
      </c>
      <c r="G571" s="125" t="s">
        <v>67</v>
      </c>
      <c r="H571" s="125" t="s">
        <v>338</v>
      </c>
      <c r="I571" s="125" t="s">
        <v>522</v>
      </c>
      <c r="J571" s="126" t="s">
        <v>371</v>
      </c>
      <c r="K571" s="127" t="n">
        <v>2266.2</v>
      </c>
      <c r="L571" s="127" t="n">
        <v>0</v>
      </c>
      <c r="M571" s="127" t="n">
        <v>0</v>
      </c>
    </row>
    <row collapsed="false" customFormat="false" customHeight="false" hidden="true" ht="76.5" outlineLevel="3" r="572">
      <c r="A572" s="125" t="s">
        <v>563</v>
      </c>
      <c r="B572" s="126" t="s">
        <v>564</v>
      </c>
      <c r="C572" s="125" t="s">
        <v>62</v>
      </c>
      <c r="D572" s="125" t="s">
        <v>565</v>
      </c>
      <c r="E572" s="126" t="s">
        <v>566</v>
      </c>
      <c r="F572" s="125" t="s">
        <v>421</v>
      </c>
      <c r="G572" s="125" t="s">
        <v>67</v>
      </c>
      <c r="H572" s="125" t="s">
        <v>338</v>
      </c>
      <c r="I572" s="125" t="s">
        <v>522</v>
      </c>
      <c r="J572" s="126" t="s">
        <v>371</v>
      </c>
      <c r="K572" s="127" t="n">
        <v>340567.9</v>
      </c>
      <c r="L572" s="127" t="n">
        <v>0</v>
      </c>
      <c r="M572" s="127" t="n">
        <v>0</v>
      </c>
    </row>
    <row collapsed="false" customFormat="false" customHeight="false" hidden="true" ht="51" outlineLevel="2" r="573">
      <c r="A573" s="120" t="s">
        <v>567</v>
      </c>
      <c r="B573" s="121" t="s">
        <v>568</v>
      </c>
      <c r="C573" s="122"/>
      <c r="D573" s="122"/>
      <c r="E573" s="121"/>
      <c r="F573" s="122"/>
      <c r="G573" s="122"/>
      <c r="H573" s="122"/>
      <c r="I573" s="122"/>
      <c r="J573" s="121"/>
      <c r="K573" s="123" t="n">
        <v>44311</v>
      </c>
      <c r="L573" s="123" t="n">
        <v>29058.6</v>
      </c>
      <c r="M573" s="123" t="n">
        <v>29698.5</v>
      </c>
    </row>
    <row collapsed="false" customFormat="false" customHeight="false" hidden="true" ht="38.25" outlineLevel="3" r="574">
      <c r="A574" s="125" t="s">
        <v>567</v>
      </c>
      <c r="B574" s="126" t="s">
        <v>568</v>
      </c>
      <c r="C574" s="125" t="s">
        <v>146</v>
      </c>
      <c r="D574" s="125" t="s">
        <v>475</v>
      </c>
      <c r="E574" s="126" t="s">
        <v>336</v>
      </c>
      <c r="F574" s="125" t="s">
        <v>372</v>
      </c>
      <c r="G574" s="125" t="s">
        <v>67</v>
      </c>
      <c r="H574" s="125" t="s">
        <v>338</v>
      </c>
      <c r="I574" s="125" t="s">
        <v>339</v>
      </c>
      <c r="J574" s="126" t="s">
        <v>476</v>
      </c>
      <c r="K574" s="127" t="n">
        <v>9023.8</v>
      </c>
      <c r="L574" s="127" t="n">
        <v>0</v>
      </c>
      <c r="M574" s="127" t="n">
        <v>0</v>
      </c>
    </row>
    <row collapsed="false" customFormat="false" customHeight="false" hidden="true" ht="38.25" outlineLevel="3" r="575">
      <c r="A575" s="125" t="s">
        <v>567</v>
      </c>
      <c r="B575" s="126" t="s">
        <v>568</v>
      </c>
      <c r="C575" s="125" t="s">
        <v>146</v>
      </c>
      <c r="D575" s="125" t="s">
        <v>475</v>
      </c>
      <c r="E575" s="126" t="s">
        <v>336</v>
      </c>
      <c r="F575" s="125" t="s">
        <v>372</v>
      </c>
      <c r="G575" s="125" t="s">
        <v>67</v>
      </c>
      <c r="H575" s="125" t="s">
        <v>338</v>
      </c>
      <c r="I575" s="125" t="s">
        <v>339</v>
      </c>
      <c r="J575" s="126" t="s">
        <v>503</v>
      </c>
      <c r="K575" s="127" t="n">
        <v>35287.3</v>
      </c>
      <c r="L575" s="127" t="n">
        <v>29058.6</v>
      </c>
      <c r="M575" s="127" t="n">
        <v>29698.5</v>
      </c>
    </row>
    <row collapsed="false" customFormat="false" customHeight="false" hidden="true" ht="63.75" outlineLevel="2" r="576">
      <c r="A576" s="120" t="s">
        <v>569</v>
      </c>
      <c r="B576" s="121" t="s">
        <v>570</v>
      </c>
      <c r="C576" s="122"/>
      <c r="D576" s="122"/>
      <c r="E576" s="121"/>
      <c r="F576" s="122"/>
      <c r="G576" s="122"/>
      <c r="H576" s="122"/>
      <c r="I576" s="122"/>
      <c r="J576" s="121"/>
      <c r="K576" s="123" t="n">
        <v>130243.4</v>
      </c>
      <c r="L576" s="123" t="n">
        <v>131859.1</v>
      </c>
      <c r="M576" s="123" t="n">
        <v>137379.7</v>
      </c>
    </row>
    <row collapsed="false" customFormat="false" customHeight="false" hidden="true" ht="51" outlineLevel="3" r="577">
      <c r="A577" s="125" t="s">
        <v>569</v>
      </c>
      <c r="B577" s="126" t="s">
        <v>570</v>
      </c>
      <c r="C577" s="125" t="s">
        <v>62</v>
      </c>
      <c r="D577" s="125" t="s">
        <v>335</v>
      </c>
      <c r="E577" s="126" t="s">
        <v>336</v>
      </c>
      <c r="F577" s="125" t="s">
        <v>337</v>
      </c>
      <c r="G577" s="125" t="s">
        <v>67</v>
      </c>
      <c r="H577" s="125" t="s">
        <v>338</v>
      </c>
      <c r="I577" s="125" t="s">
        <v>339</v>
      </c>
      <c r="J577" s="126" t="s">
        <v>349</v>
      </c>
      <c r="K577" s="127" t="n">
        <v>130243.4</v>
      </c>
      <c r="L577" s="127" t="n">
        <v>131859.1</v>
      </c>
      <c r="M577" s="127" t="n">
        <v>137379.7</v>
      </c>
    </row>
    <row collapsed="false" customFormat="false" customHeight="false" hidden="true" ht="51" outlineLevel="2" r="578">
      <c r="A578" s="120" t="s">
        <v>571</v>
      </c>
      <c r="B578" s="121" t="s">
        <v>572</v>
      </c>
      <c r="C578" s="122"/>
      <c r="D578" s="122"/>
      <c r="E578" s="121"/>
      <c r="F578" s="122"/>
      <c r="G578" s="122"/>
      <c r="H578" s="122"/>
      <c r="I578" s="122"/>
      <c r="J578" s="121"/>
      <c r="K578" s="123" t="n">
        <v>28850.9</v>
      </c>
      <c r="L578" s="123" t="n">
        <v>28460.8</v>
      </c>
      <c r="M578" s="123" t="n">
        <v>28727.3</v>
      </c>
    </row>
    <row collapsed="false" customFormat="false" customHeight="false" hidden="true" ht="51" outlineLevel="3" r="579">
      <c r="A579" s="125" t="s">
        <v>571</v>
      </c>
      <c r="B579" s="126" t="s">
        <v>572</v>
      </c>
      <c r="C579" s="125" t="s">
        <v>48</v>
      </c>
      <c r="D579" s="125" t="s">
        <v>440</v>
      </c>
      <c r="E579" s="126" t="s">
        <v>336</v>
      </c>
      <c r="F579" s="125" t="s">
        <v>573</v>
      </c>
      <c r="G579" s="125" t="s">
        <v>67</v>
      </c>
      <c r="H579" s="125" t="s">
        <v>574</v>
      </c>
      <c r="I579" s="125" t="s">
        <v>339</v>
      </c>
      <c r="J579" s="126" t="s">
        <v>455</v>
      </c>
      <c r="K579" s="127" t="n">
        <v>7894.4</v>
      </c>
      <c r="L579" s="127" t="n">
        <v>7591.2</v>
      </c>
      <c r="M579" s="127" t="n">
        <v>7591.2</v>
      </c>
    </row>
    <row collapsed="false" customFormat="false" customHeight="false" hidden="true" ht="51" outlineLevel="3" r="580">
      <c r="A580" s="125" t="s">
        <v>571</v>
      </c>
      <c r="B580" s="126" t="s">
        <v>572</v>
      </c>
      <c r="C580" s="125" t="s">
        <v>48</v>
      </c>
      <c r="D580" s="125" t="s">
        <v>440</v>
      </c>
      <c r="E580" s="126" t="s">
        <v>336</v>
      </c>
      <c r="F580" s="125" t="s">
        <v>573</v>
      </c>
      <c r="G580" s="125" t="s">
        <v>67</v>
      </c>
      <c r="H580" s="125" t="s">
        <v>575</v>
      </c>
      <c r="I580" s="125" t="s">
        <v>339</v>
      </c>
      <c r="J580" s="126" t="s">
        <v>455</v>
      </c>
      <c r="K580" s="127" t="n">
        <v>2384.1</v>
      </c>
      <c r="L580" s="127" t="n">
        <v>2292.6</v>
      </c>
      <c r="M580" s="127" t="n">
        <v>2292.6</v>
      </c>
    </row>
    <row collapsed="false" customFormat="false" customHeight="false" hidden="true" ht="51" outlineLevel="3" r="581">
      <c r="A581" s="125" t="s">
        <v>571</v>
      </c>
      <c r="B581" s="126" t="s">
        <v>572</v>
      </c>
      <c r="C581" s="125" t="s">
        <v>48</v>
      </c>
      <c r="D581" s="125" t="s">
        <v>440</v>
      </c>
      <c r="E581" s="126" t="s">
        <v>336</v>
      </c>
      <c r="F581" s="125" t="s">
        <v>576</v>
      </c>
      <c r="G581" s="125" t="s">
        <v>67</v>
      </c>
      <c r="H581" s="125" t="s">
        <v>577</v>
      </c>
      <c r="I581" s="125" t="s">
        <v>339</v>
      </c>
      <c r="J581" s="126" t="s">
        <v>455</v>
      </c>
      <c r="K581" s="127" t="n">
        <v>109.7</v>
      </c>
      <c r="L581" s="127" t="n">
        <v>109.7</v>
      </c>
      <c r="M581" s="127" t="n">
        <v>109.7</v>
      </c>
    </row>
    <row collapsed="false" customFormat="false" customHeight="false" hidden="true" ht="51" outlineLevel="3" r="582">
      <c r="A582" s="125" t="s">
        <v>571</v>
      </c>
      <c r="B582" s="126" t="s">
        <v>572</v>
      </c>
      <c r="C582" s="125" t="s">
        <v>48</v>
      </c>
      <c r="D582" s="125" t="s">
        <v>440</v>
      </c>
      <c r="E582" s="126" t="s">
        <v>336</v>
      </c>
      <c r="F582" s="125" t="s">
        <v>426</v>
      </c>
      <c r="G582" s="125" t="s">
        <v>67</v>
      </c>
      <c r="H582" s="125" t="s">
        <v>578</v>
      </c>
      <c r="I582" s="125" t="s">
        <v>339</v>
      </c>
      <c r="J582" s="126" t="s">
        <v>455</v>
      </c>
      <c r="K582" s="127" t="n">
        <v>168.3</v>
      </c>
      <c r="L582" s="127" t="n">
        <v>150.7</v>
      </c>
      <c r="M582" s="127" t="n">
        <v>158.3</v>
      </c>
    </row>
    <row collapsed="false" customFormat="false" customHeight="false" hidden="true" ht="51" outlineLevel="3" r="583">
      <c r="A583" s="125" t="s">
        <v>571</v>
      </c>
      <c r="B583" s="126" t="s">
        <v>572</v>
      </c>
      <c r="C583" s="125" t="s">
        <v>48</v>
      </c>
      <c r="D583" s="125" t="s">
        <v>440</v>
      </c>
      <c r="E583" s="126" t="s">
        <v>336</v>
      </c>
      <c r="F583" s="125" t="s">
        <v>426</v>
      </c>
      <c r="G583" s="125" t="s">
        <v>67</v>
      </c>
      <c r="H583" s="125" t="s">
        <v>579</v>
      </c>
      <c r="I583" s="125" t="s">
        <v>339</v>
      </c>
      <c r="J583" s="126" t="s">
        <v>455</v>
      </c>
      <c r="K583" s="127" t="n">
        <v>87.2</v>
      </c>
      <c r="L583" s="127" t="n">
        <v>102.2</v>
      </c>
      <c r="M583" s="127" t="n">
        <v>107.3</v>
      </c>
    </row>
    <row collapsed="false" customFormat="false" customHeight="false" hidden="true" ht="51" outlineLevel="3" r="584">
      <c r="A584" s="125" t="s">
        <v>571</v>
      </c>
      <c r="B584" s="126" t="s">
        <v>572</v>
      </c>
      <c r="C584" s="125" t="s">
        <v>48</v>
      </c>
      <c r="D584" s="125" t="s">
        <v>440</v>
      </c>
      <c r="E584" s="126" t="s">
        <v>336</v>
      </c>
      <c r="F584" s="125" t="s">
        <v>426</v>
      </c>
      <c r="G584" s="125" t="s">
        <v>67</v>
      </c>
      <c r="H584" s="125" t="s">
        <v>580</v>
      </c>
      <c r="I584" s="125" t="s">
        <v>339</v>
      </c>
      <c r="J584" s="126" t="s">
        <v>455</v>
      </c>
      <c r="K584" s="127" t="n">
        <v>2145.1</v>
      </c>
      <c r="L584" s="127" t="n">
        <v>2399.1</v>
      </c>
      <c r="M584" s="127" t="n">
        <v>2639</v>
      </c>
    </row>
    <row collapsed="false" customFormat="false" customHeight="false" hidden="true" ht="51" outlineLevel="3" r="585">
      <c r="A585" s="125" t="s">
        <v>571</v>
      </c>
      <c r="B585" s="126" t="s">
        <v>572</v>
      </c>
      <c r="C585" s="125" t="s">
        <v>48</v>
      </c>
      <c r="D585" s="125" t="s">
        <v>440</v>
      </c>
      <c r="E585" s="126" t="s">
        <v>336</v>
      </c>
      <c r="F585" s="125" t="s">
        <v>426</v>
      </c>
      <c r="G585" s="125" t="s">
        <v>67</v>
      </c>
      <c r="H585" s="125" t="s">
        <v>581</v>
      </c>
      <c r="I585" s="125" t="s">
        <v>339</v>
      </c>
      <c r="J585" s="126" t="s">
        <v>455</v>
      </c>
      <c r="K585" s="127" t="n">
        <v>50</v>
      </c>
      <c r="L585" s="127" t="n">
        <v>50</v>
      </c>
      <c r="M585" s="127" t="n">
        <v>50</v>
      </c>
    </row>
    <row collapsed="false" customFormat="false" customHeight="false" hidden="true" ht="51" outlineLevel="3" r="586">
      <c r="A586" s="125" t="s">
        <v>571</v>
      </c>
      <c r="B586" s="126" t="s">
        <v>572</v>
      </c>
      <c r="C586" s="125" t="s">
        <v>48</v>
      </c>
      <c r="D586" s="125" t="s">
        <v>440</v>
      </c>
      <c r="E586" s="126" t="s">
        <v>336</v>
      </c>
      <c r="F586" s="125" t="s">
        <v>426</v>
      </c>
      <c r="G586" s="125" t="s">
        <v>67</v>
      </c>
      <c r="H586" s="125" t="s">
        <v>454</v>
      </c>
      <c r="I586" s="125" t="s">
        <v>339</v>
      </c>
      <c r="J586" s="126" t="s">
        <v>455</v>
      </c>
      <c r="K586" s="127" t="n">
        <v>594.3</v>
      </c>
      <c r="L586" s="127" t="n">
        <v>532.3</v>
      </c>
      <c r="M586" s="127" t="n">
        <v>532.3</v>
      </c>
    </row>
    <row collapsed="false" customFormat="false" customHeight="false" hidden="true" ht="51" outlineLevel="3" r="587">
      <c r="A587" s="125" t="s">
        <v>571</v>
      </c>
      <c r="B587" s="126" t="s">
        <v>572</v>
      </c>
      <c r="C587" s="125" t="s">
        <v>48</v>
      </c>
      <c r="D587" s="125" t="s">
        <v>440</v>
      </c>
      <c r="E587" s="126" t="s">
        <v>336</v>
      </c>
      <c r="F587" s="125" t="s">
        <v>426</v>
      </c>
      <c r="G587" s="125" t="s">
        <v>67</v>
      </c>
      <c r="H587" s="125" t="s">
        <v>405</v>
      </c>
      <c r="I587" s="125" t="s">
        <v>339</v>
      </c>
      <c r="J587" s="126" t="s">
        <v>455</v>
      </c>
      <c r="K587" s="127" t="n">
        <v>5470</v>
      </c>
      <c r="L587" s="127" t="n">
        <v>5391</v>
      </c>
      <c r="M587" s="127" t="n">
        <v>5391</v>
      </c>
    </row>
    <row collapsed="false" customFormat="false" customHeight="false" hidden="true" ht="51" outlineLevel="3" r="588">
      <c r="A588" s="125" t="s">
        <v>571</v>
      </c>
      <c r="B588" s="126" t="s">
        <v>572</v>
      </c>
      <c r="C588" s="125" t="s">
        <v>48</v>
      </c>
      <c r="D588" s="125" t="s">
        <v>440</v>
      </c>
      <c r="E588" s="126" t="s">
        <v>336</v>
      </c>
      <c r="F588" s="125" t="s">
        <v>426</v>
      </c>
      <c r="G588" s="125" t="s">
        <v>67</v>
      </c>
      <c r="H588" s="125" t="s">
        <v>582</v>
      </c>
      <c r="I588" s="125" t="s">
        <v>339</v>
      </c>
      <c r="J588" s="126" t="s">
        <v>455</v>
      </c>
      <c r="K588" s="127" t="n">
        <v>35.8</v>
      </c>
      <c r="L588" s="127" t="n">
        <v>9.8</v>
      </c>
      <c r="M588" s="127" t="n">
        <v>9.8</v>
      </c>
    </row>
    <row collapsed="false" customFormat="false" customHeight="false" hidden="true" ht="51" outlineLevel="3" r="589">
      <c r="A589" s="125" t="s">
        <v>571</v>
      </c>
      <c r="B589" s="126" t="s">
        <v>572</v>
      </c>
      <c r="C589" s="125" t="s">
        <v>48</v>
      </c>
      <c r="D589" s="125" t="s">
        <v>440</v>
      </c>
      <c r="E589" s="126" t="s">
        <v>336</v>
      </c>
      <c r="F589" s="125" t="s">
        <v>426</v>
      </c>
      <c r="G589" s="125" t="s">
        <v>67</v>
      </c>
      <c r="H589" s="125" t="s">
        <v>583</v>
      </c>
      <c r="I589" s="125" t="s">
        <v>339</v>
      </c>
      <c r="J589" s="126" t="s">
        <v>455</v>
      </c>
      <c r="K589" s="127" t="n">
        <v>9912</v>
      </c>
      <c r="L589" s="127" t="n">
        <v>9832.2</v>
      </c>
      <c r="M589" s="127" t="n">
        <v>9846.2</v>
      </c>
    </row>
    <row collapsed="false" customFormat="false" customHeight="false" hidden="true" ht="38.25" outlineLevel="2" r="590">
      <c r="A590" s="120" t="s">
        <v>584</v>
      </c>
      <c r="B590" s="121" t="s">
        <v>585</v>
      </c>
      <c r="C590" s="122"/>
      <c r="D590" s="122"/>
      <c r="E590" s="121"/>
      <c r="F590" s="122"/>
      <c r="G590" s="122"/>
      <c r="H590" s="122"/>
      <c r="I590" s="122"/>
      <c r="J590" s="121"/>
      <c r="K590" s="123" t="n">
        <v>2900</v>
      </c>
      <c r="L590" s="123" t="n">
        <v>2900</v>
      </c>
      <c r="M590" s="123" t="n">
        <v>2900</v>
      </c>
    </row>
    <row collapsed="false" customFormat="false" customHeight="false" hidden="true" ht="89.25" outlineLevel="3" r="591">
      <c r="A591" s="125" t="s">
        <v>586</v>
      </c>
      <c r="B591" s="131" t="s">
        <v>587</v>
      </c>
      <c r="C591" s="125" t="s">
        <v>62</v>
      </c>
      <c r="D591" s="125" t="s">
        <v>588</v>
      </c>
      <c r="E591" s="126" t="s">
        <v>589</v>
      </c>
      <c r="F591" s="125" t="s">
        <v>421</v>
      </c>
      <c r="G591" s="125" t="s">
        <v>67</v>
      </c>
      <c r="H591" s="125" t="s">
        <v>338</v>
      </c>
      <c r="I591" s="125" t="s">
        <v>339</v>
      </c>
      <c r="J591" s="126" t="s">
        <v>349</v>
      </c>
      <c r="K591" s="127" t="n">
        <v>2900</v>
      </c>
      <c r="L591" s="127" t="n">
        <v>2900</v>
      </c>
      <c r="M591" s="127" t="n">
        <v>2900</v>
      </c>
    </row>
    <row collapsed="false" customFormat="false" customHeight="false" hidden="true" ht="63.75" outlineLevel="2" r="592">
      <c r="A592" s="120" t="s">
        <v>590</v>
      </c>
      <c r="B592" s="121" t="s">
        <v>591</v>
      </c>
      <c r="C592" s="122"/>
      <c r="D592" s="122"/>
      <c r="E592" s="121"/>
      <c r="F592" s="122"/>
      <c r="G592" s="122"/>
      <c r="H592" s="122"/>
      <c r="I592" s="122"/>
      <c r="J592" s="121"/>
      <c r="K592" s="123" t="n">
        <v>4036.1</v>
      </c>
      <c r="L592" s="123" t="n">
        <v>4036.1</v>
      </c>
      <c r="M592" s="123" t="n">
        <v>4036.1</v>
      </c>
    </row>
    <row collapsed="false" customFormat="false" customHeight="false" hidden="true" ht="51" outlineLevel="3" r="593">
      <c r="A593" s="125" t="s">
        <v>590</v>
      </c>
      <c r="B593" s="126" t="s">
        <v>591</v>
      </c>
      <c r="C593" s="125" t="s">
        <v>48</v>
      </c>
      <c r="D593" s="125" t="s">
        <v>117</v>
      </c>
      <c r="E593" s="126" t="s">
        <v>417</v>
      </c>
      <c r="F593" s="125" t="s">
        <v>426</v>
      </c>
      <c r="G593" s="125" t="s">
        <v>67</v>
      </c>
      <c r="H593" s="125" t="s">
        <v>405</v>
      </c>
      <c r="I593" s="125" t="s">
        <v>339</v>
      </c>
      <c r="J593" s="126" t="s">
        <v>371</v>
      </c>
      <c r="K593" s="127" t="n">
        <v>4036.1</v>
      </c>
      <c r="L593" s="127" t="n">
        <v>4036.1</v>
      </c>
      <c r="M593" s="127" t="n">
        <v>4036.1</v>
      </c>
    </row>
    <row collapsed="false" customFormat="false" customHeight="false" hidden="true" ht="25.5" outlineLevel="1" r="594">
      <c r="A594" s="120" t="s">
        <v>592</v>
      </c>
      <c r="B594" s="121" t="s">
        <v>593</v>
      </c>
      <c r="C594" s="122"/>
      <c r="D594" s="122"/>
      <c r="E594" s="121"/>
      <c r="F594" s="122"/>
      <c r="G594" s="122"/>
      <c r="H594" s="122"/>
      <c r="I594" s="122"/>
      <c r="J594" s="121"/>
      <c r="K594" s="123" t="n">
        <v>567700.7</v>
      </c>
      <c r="L594" s="123" t="n">
        <v>459940.7</v>
      </c>
      <c r="M594" s="123" t="n">
        <v>461828.2</v>
      </c>
    </row>
    <row collapsed="false" customFormat="false" customHeight="false" hidden="true" ht="76.5" outlineLevel="2" r="595">
      <c r="A595" s="120" t="s">
        <v>594</v>
      </c>
      <c r="B595" s="121" t="s">
        <v>595</v>
      </c>
      <c r="C595" s="122"/>
      <c r="D595" s="122"/>
      <c r="E595" s="121"/>
      <c r="F595" s="122"/>
      <c r="G595" s="122"/>
      <c r="H595" s="122"/>
      <c r="I595" s="122"/>
      <c r="J595" s="121"/>
      <c r="K595" s="123" t="n">
        <v>14806.5</v>
      </c>
      <c r="L595" s="123" t="n">
        <v>8823.7</v>
      </c>
      <c r="M595" s="123" t="n">
        <v>8919.1</v>
      </c>
    </row>
    <row collapsed="false" customFormat="false" customHeight="false" hidden="true" ht="63.75" outlineLevel="3" r="596">
      <c r="A596" s="125" t="s">
        <v>594</v>
      </c>
      <c r="B596" s="126" t="s">
        <v>595</v>
      </c>
      <c r="C596" s="125" t="s">
        <v>55</v>
      </c>
      <c r="D596" s="125" t="s">
        <v>335</v>
      </c>
      <c r="E596" s="126" t="s">
        <v>336</v>
      </c>
      <c r="F596" s="125" t="s">
        <v>337</v>
      </c>
      <c r="G596" s="125" t="s">
        <v>67</v>
      </c>
      <c r="H596" s="125" t="s">
        <v>338</v>
      </c>
      <c r="I596" s="125" t="s">
        <v>339</v>
      </c>
      <c r="J596" s="126" t="s">
        <v>340</v>
      </c>
      <c r="K596" s="127" t="n">
        <v>448.8</v>
      </c>
      <c r="L596" s="127" t="n">
        <v>448.8</v>
      </c>
      <c r="M596" s="127" t="n">
        <v>448.8</v>
      </c>
    </row>
    <row collapsed="false" customFormat="false" customHeight="false" hidden="true" ht="63.75" outlineLevel="3" r="597">
      <c r="A597" s="125" t="s">
        <v>594</v>
      </c>
      <c r="B597" s="126" t="s">
        <v>595</v>
      </c>
      <c r="C597" s="125" t="s">
        <v>55</v>
      </c>
      <c r="D597" s="125" t="s">
        <v>335</v>
      </c>
      <c r="E597" s="126" t="s">
        <v>336</v>
      </c>
      <c r="F597" s="125" t="s">
        <v>337</v>
      </c>
      <c r="G597" s="125" t="s">
        <v>67</v>
      </c>
      <c r="H597" s="125" t="s">
        <v>338</v>
      </c>
      <c r="I597" s="125" t="s">
        <v>339</v>
      </c>
      <c r="J597" s="126" t="s">
        <v>347</v>
      </c>
      <c r="K597" s="127" t="n">
        <v>489.7</v>
      </c>
      <c r="L597" s="127" t="n">
        <v>441.2</v>
      </c>
      <c r="M597" s="127" t="n">
        <v>443.8</v>
      </c>
    </row>
    <row collapsed="false" customFormat="false" customHeight="false" hidden="true" ht="63.75" outlineLevel="3" r="598">
      <c r="A598" s="125" t="s">
        <v>594</v>
      </c>
      <c r="B598" s="126" t="s">
        <v>595</v>
      </c>
      <c r="C598" s="125" t="s">
        <v>55</v>
      </c>
      <c r="D598" s="125" t="s">
        <v>335</v>
      </c>
      <c r="E598" s="126" t="s">
        <v>336</v>
      </c>
      <c r="F598" s="125" t="s">
        <v>337</v>
      </c>
      <c r="G598" s="125" t="s">
        <v>67</v>
      </c>
      <c r="H598" s="125" t="s">
        <v>338</v>
      </c>
      <c r="I598" s="125" t="s">
        <v>339</v>
      </c>
      <c r="J598" s="126" t="s">
        <v>348</v>
      </c>
      <c r="K598" s="127" t="n">
        <v>599.8</v>
      </c>
      <c r="L598" s="127" t="n">
        <v>518</v>
      </c>
      <c r="M598" s="127" t="n">
        <v>524.7</v>
      </c>
    </row>
    <row collapsed="false" customFormat="false" customHeight="false" hidden="true" ht="63.75" outlineLevel="3" r="599">
      <c r="A599" s="125" t="s">
        <v>594</v>
      </c>
      <c r="B599" s="126" t="s">
        <v>595</v>
      </c>
      <c r="C599" s="125" t="s">
        <v>55</v>
      </c>
      <c r="D599" s="125" t="s">
        <v>335</v>
      </c>
      <c r="E599" s="126" t="s">
        <v>336</v>
      </c>
      <c r="F599" s="125" t="s">
        <v>337</v>
      </c>
      <c r="G599" s="125" t="s">
        <v>67</v>
      </c>
      <c r="H599" s="125" t="s">
        <v>338</v>
      </c>
      <c r="I599" s="125" t="s">
        <v>339</v>
      </c>
      <c r="J599" s="126" t="s">
        <v>350</v>
      </c>
      <c r="K599" s="127" t="n">
        <v>1469.1</v>
      </c>
      <c r="L599" s="127" t="n">
        <v>424</v>
      </c>
      <c r="M599" s="127" t="n">
        <v>434.6</v>
      </c>
    </row>
    <row collapsed="false" customFormat="false" customHeight="false" hidden="true" ht="63.75" outlineLevel="3" r="600">
      <c r="A600" s="125" t="s">
        <v>594</v>
      </c>
      <c r="B600" s="126" t="s">
        <v>595</v>
      </c>
      <c r="C600" s="125" t="s">
        <v>55</v>
      </c>
      <c r="D600" s="125" t="s">
        <v>335</v>
      </c>
      <c r="E600" s="126" t="s">
        <v>336</v>
      </c>
      <c r="F600" s="125" t="s">
        <v>337</v>
      </c>
      <c r="G600" s="125" t="s">
        <v>67</v>
      </c>
      <c r="H600" s="125" t="s">
        <v>338</v>
      </c>
      <c r="I600" s="125" t="s">
        <v>339</v>
      </c>
      <c r="J600" s="126" t="s">
        <v>351</v>
      </c>
      <c r="K600" s="127" t="n">
        <v>206.7</v>
      </c>
      <c r="L600" s="127" t="n">
        <v>206.9</v>
      </c>
      <c r="M600" s="127" t="n">
        <v>207.1</v>
      </c>
    </row>
    <row collapsed="false" customFormat="false" customHeight="false" hidden="true" ht="63.75" outlineLevel="3" r="601">
      <c r="A601" s="125" t="s">
        <v>594</v>
      </c>
      <c r="B601" s="126" t="s">
        <v>595</v>
      </c>
      <c r="C601" s="125" t="s">
        <v>55</v>
      </c>
      <c r="D601" s="125" t="s">
        <v>335</v>
      </c>
      <c r="E601" s="126" t="s">
        <v>336</v>
      </c>
      <c r="F601" s="125" t="s">
        <v>337</v>
      </c>
      <c r="G601" s="125" t="s">
        <v>67</v>
      </c>
      <c r="H601" s="125" t="s">
        <v>338</v>
      </c>
      <c r="I601" s="125" t="s">
        <v>339</v>
      </c>
      <c r="J601" s="126" t="s">
        <v>354</v>
      </c>
      <c r="K601" s="127" t="n">
        <v>766</v>
      </c>
      <c r="L601" s="127" t="n">
        <v>769.4</v>
      </c>
      <c r="M601" s="127" t="n">
        <v>773</v>
      </c>
    </row>
    <row collapsed="false" customFormat="false" customHeight="false" hidden="true" ht="63.75" outlineLevel="3" r="602">
      <c r="A602" s="125" t="s">
        <v>594</v>
      </c>
      <c r="B602" s="126" t="s">
        <v>595</v>
      </c>
      <c r="C602" s="125" t="s">
        <v>55</v>
      </c>
      <c r="D602" s="125" t="s">
        <v>335</v>
      </c>
      <c r="E602" s="126" t="s">
        <v>336</v>
      </c>
      <c r="F602" s="125" t="s">
        <v>337</v>
      </c>
      <c r="G602" s="125" t="s">
        <v>67</v>
      </c>
      <c r="H602" s="125" t="s">
        <v>338</v>
      </c>
      <c r="I602" s="125" t="s">
        <v>339</v>
      </c>
      <c r="J602" s="126" t="s">
        <v>356</v>
      </c>
      <c r="K602" s="127" t="n">
        <v>638.9</v>
      </c>
      <c r="L602" s="127" t="n">
        <v>543.9</v>
      </c>
      <c r="M602" s="127" t="n">
        <v>543.9</v>
      </c>
    </row>
    <row collapsed="false" customFormat="false" customHeight="false" hidden="true" ht="63.75" outlineLevel="3" r="603">
      <c r="A603" s="125" t="s">
        <v>594</v>
      </c>
      <c r="B603" s="126" t="s">
        <v>595</v>
      </c>
      <c r="C603" s="125" t="s">
        <v>55</v>
      </c>
      <c r="D603" s="125" t="s">
        <v>335</v>
      </c>
      <c r="E603" s="126" t="s">
        <v>336</v>
      </c>
      <c r="F603" s="125" t="s">
        <v>337</v>
      </c>
      <c r="G603" s="125" t="s">
        <v>67</v>
      </c>
      <c r="H603" s="125" t="s">
        <v>338</v>
      </c>
      <c r="I603" s="125" t="s">
        <v>339</v>
      </c>
      <c r="J603" s="126" t="s">
        <v>358</v>
      </c>
      <c r="K603" s="127" t="n">
        <v>545.9</v>
      </c>
      <c r="L603" s="127" t="n">
        <v>498.6</v>
      </c>
      <c r="M603" s="127" t="n">
        <v>506.1</v>
      </c>
    </row>
    <row collapsed="false" customFormat="false" customHeight="false" hidden="true" ht="63.75" outlineLevel="3" r="604">
      <c r="A604" s="125" t="s">
        <v>594</v>
      </c>
      <c r="B604" s="126" t="s">
        <v>595</v>
      </c>
      <c r="C604" s="125" t="s">
        <v>55</v>
      </c>
      <c r="D604" s="125" t="s">
        <v>335</v>
      </c>
      <c r="E604" s="126" t="s">
        <v>336</v>
      </c>
      <c r="F604" s="125" t="s">
        <v>337</v>
      </c>
      <c r="G604" s="125" t="s">
        <v>67</v>
      </c>
      <c r="H604" s="125" t="s">
        <v>338</v>
      </c>
      <c r="I604" s="125" t="s">
        <v>339</v>
      </c>
      <c r="J604" s="126" t="s">
        <v>359</v>
      </c>
      <c r="K604" s="127" t="n">
        <v>418.2</v>
      </c>
      <c r="L604" s="127" t="n">
        <v>420</v>
      </c>
      <c r="M604" s="127" t="n">
        <v>421.8</v>
      </c>
    </row>
    <row collapsed="false" customFormat="false" customHeight="false" hidden="true" ht="63.75" outlineLevel="3" r="605">
      <c r="A605" s="125" t="s">
        <v>594</v>
      </c>
      <c r="B605" s="126" t="s">
        <v>595</v>
      </c>
      <c r="C605" s="125" t="s">
        <v>55</v>
      </c>
      <c r="D605" s="125" t="s">
        <v>335</v>
      </c>
      <c r="E605" s="126" t="s">
        <v>336</v>
      </c>
      <c r="F605" s="125" t="s">
        <v>337</v>
      </c>
      <c r="G605" s="125" t="s">
        <v>67</v>
      </c>
      <c r="H605" s="125" t="s">
        <v>338</v>
      </c>
      <c r="I605" s="125" t="s">
        <v>339</v>
      </c>
      <c r="J605" s="126" t="s">
        <v>362</v>
      </c>
      <c r="K605" s="127" t="n">
        <v>334.1</v>
      </c>
      <c r="L605" s="127" t="n">
        <v>335.8</v>
      </c>
      <c r="M605" s="127" t="n">
        <v>337.5</v>
      </c>
    </row>
    <row collapsed="false" customFormat="false" customHeight="false" hidden="true" ht="63.75" outlineLevel="3" r="606">
      <c r="A606" s="125" t="s">
        <v>594</v>
      </c>
      <c r="B606" s="126" t="s">
        <v>595</v>
      </c>
      <c r="C606" s="125" t="s">
        <v>55</v>
      </c>
      <c r="D606" s="125" t="s">
        <v>335</v>
      </c>
      <c r="E606" s="126" t="s">
        <v>336</v>
      </c>
      <c r="F606" s="125" t="s">
        <v>337</v>
      </c>
      <c r="G606" s="125" t="s">
        <v>67</v>
      </c>
      <c r="H606" s="125" t="s">
        <v>338</v>
      </c>
      <c r="I606" s="125" t="s">
        <v>339</v>
      </c>
      <c r="J606" s="126" t="s">
        <v>364</v>
      </c>
      <c r="K606" s="127" t="n">
        <v>94.6</v>
      </c>
      <c r="L606" s="127" t="n">
        <v>83.5</v>
      </c>
      <c r="M606" s="127" t="n">
        <v>83.9</v>
      </c>
    </row>
    <row collapsed="false" customFormat="false" customHeight="false" hidden="true" ht="63.75" outlineLevel="3" r="607">
      <c r="A607" s="125" t="s">
        <v>594</v>
      </c>
      <c r="B607" s="126" t="s">
        <v>595</v>
      </c>
      <c r="C607" s="125" t="s">
        <v>55</v>
      </c>
      <c r="D607" s="125" t="s">
        <v>335</v>
      </c>
      <c r="E607" s="126" t="s">
        <v>336</v>
      </c>
      <c r="F607" s="125" t="s">
        <v>337</v>
      </c>
      <c r="G607" s="125" t="s">
        <v>67</v>
      </c>
      <c r="H607" s="125" t="s">
        <v>338</v>
      </c>
      <c r="I607" s="125" t="s">
        <v>339</v>
      </c>
      <c r="J607" s="126" t="s">
        <v>365</v>
      </c>
      <c r="K607" s="127" t="n">
        <v>1396.5</v>
      </c>
      <c r="L607" s="127" t="n">
        <v>1404.9</v>
      </c>
      <c r="M607" s="127" t="n">
        <v>1416.6</v>
      </c>
    </row>
    <row collapsed="false" customFormat="false" customHeight="false" hidden="true" ht="63.75" outlineLevel="3" r="608">
      <c r="A608" s="125" t="s">
        <v>594</v>
      </c>
      <c r="B608" s="126" t="s">
        <v>595</v>
      </c>
      <c r="C608" s="125" t="s">
        <v>55</v>
      </c>
      <c r="D608" s="125" t="s">
        <v>335</v>
      </c>
      <c r="E608" s="126" t="s">
        <v>336</v>
      </c>
      <c r="F608" s="125" t="s">
        <v>337</v>
      </c>
      <c r="G608" s="125" t="s">
        <v>67</v>
      </c>
      <c r="H608" s="125" t="s">
        <v>338</v>
      </c>
      <c r="I608" s="125" t="s">
        <v>339</v>
      </c>
      <c r="J608" s="126" t="s">
        <v>366</v>
      </c>
      <c r="K608" s="127" t="n">
        <v>871.1</v>
      </c>
      <c r="L608" s="127" t="n">
        <v>890.3</v>
      </c>
      <c r="M608" s="127" t="n">
        <v>910.1</v>
      </c>
    </row>
    <row collapsed="false" customFormat="false" customHeight="false" hidden="true" ht="63.75" outlineLevel="3" r="609">
      <c r="A609" s="125" t="s">
        <v>594</v>
      </c>
      <c r="B609" s="126" t="s">
        <v>595</v>
      </c>
      <c r="C609" s="125" t="s">
        <v>55</v>
      </c>
      <c r="D609" s="125" t="s">
        <v>335</v>
      </c>
      <c r="E609" s="126" t="s">
        <v>336</v>
      </c>
      <c r="F609" s="125" t="s">
        <v>337</v>
      </c>
      <c r="G609" s="125" t="s">
        <v>67</v>
      </c>
      <c r="H609" s="125" t="s">
        <v>338</v>
      </c>
      <c r="I609" s="125" t="s">
        <v>339</v>
      </c>
      <c r="J609" s="126" t="s">
        <v>370</v>
      </c>
      <c r="K609" s="127" t="n">
        <v>459.2</v>
      </c>
      <c r="L609" s="127" t="n">
        <v>454.6</v>
      </c>
      <c r="M609" s="127" t="n">
        <v>455.8</v>
      </c>
    </row>
    <row collapsed="false" customFormat="false" customHeight="false" hidden="true" ht="63.75" outlineLevel="3" r="610">
      <c r="A610" s="125" t="s">
        <v>594</v>
      </c>
      <c r="B610" s="126" t="s">
        <v>595</v>
      </c>
      <c r="C610" s="125" t="s">
        <v>55</v>
      </c>
      <c r="D610" s="125" t="s">
        <v>379</v>
      </c>
      <c r="E610" s="126" t="s">
        <v>336</v>
      </c>
      <c r="F610" s="125" t="s">
        <v>337</v>
      </c>
      <c r="G610" s="125" t="s">
        <v>67</v>
      </c>
      <c r="H610" s="125" t="s">
        <v>338</v>
      </c>
      <c r="I610" s="125" t="s">
        <v>339</v>
      </c>
      <c r="J610" s="126" t="s">
        <v>393</v>
      </c>
      <c r="K610" s="127" t="n">
        <v>492.1</v>
      </c>
      <c r="L610" s="127" t="n">
        <v>0</v>
      </c>
      <c r="M610" s="127" t="n">
        <v>0</v>
      </c>
    </row>
    <row collapsed="false" customFormat="false" customHeight="false" hidden="true" ht="63.75" outlineLevel="3" r="611">
      <c r="A611" s="125" t="s">
        <v>594</v>
      </c>
      <c r="B611" s="126" t="s">
        <v>595</v>
      </c>
      <c r="C611" s="125" t="s">
        <v>55</v>
      </c>
      <c r="D611" s="125" t="s">
        <v>180</v>
      </c>
      <c r="E611" s="126" t="s">
        <v>336</v>
      </c>
      <c r="F611" s="125" t="s">
        <v>337</v>
      </c>
      <c r="G611" s="125" t="s">
        <v>67</v>
      </c>
      <c r="H611" s="125" t="s">
        <v>338</v>
      </c>
      <c r="I611" s="125" t="s">
        <v>339</v>
      </c>
      <c r="J611" s="126" t="s">
        <v>374</v>
      </c>
      <c r="K611" s="127" t="n">
        <v>634.8</v>
      </c>
      <c r="L611" s="127" t="n">
        <v>634.9</v>
      </c>
      <c r="M611" s="127" t="n">
        <v>635.1</v>
      </c>
    </row>
    <row collapsed="false" customFormat="false" customHeight="false" hidden="true" ht="63.75" outlineLevel="3" r="612">
      <c r="A612" s="125" t="s">
        <v>596</v>
      </c>
      <c r="B612" s="126" t="s">
        <v>597</v>
      </c>
      <c r="C612" s="125" t="s">
        <v>62</v>
      </c>
      <c r="D612" s="125" t="s">
        <v>180</v>
      </c>
      <c r="E612" s="126" t="s">
        <v>336</v>
      </c>
      <c r="F612" s="125" t="s">
        <v>421</v>
      </c>
      <c r="G612" s="125" t="s">
        <v>67</v>
      </c>
      <c r="H612" s="125" t="s">
        <v>338</v>
      </c>
      <c r="I612" s="125" t="s">
        <v>339</v>
      </c>
      <c r="J612" s="126" t="s">
        <v>375</v>
      </c>
      <c r="K612" s="127" t="n">
        <v>612.7</v>
      </c>
      <c r="L612" s="127" t="n">
        <v>639.8</v>
      </c>
      <c r="M612" s="127" t="n">
        <v>667.2</v>
      </c>
    </row>
    <row collapsed="false" customFormat="false" customHeight="false" hidden="true" ht="63.75" outlineLevel="3" r="613">
      <c r="A613" s="125" t="s">
        <v>596</v>
      </c>
      <c r="B613" s="126" t="s">
        <v>597</v>
      </c>
      <c r="C613" s="125" t="s">
        <v>62</v>
      </c>
      <c r="D613" s="125" t="s">
        <v>180</v>
      </c>
      <c r="E613" s="126" t="s">
        <v>336</v>
      </c>
      <c r="F613" s="125" t="s">
        <v>421</v>
      </c>
      <c r="G613" s="125" t="s">
        <v>67</v>
      </c>
      <c r="H613" s="125" t="s">
        <v>338</v>
      </c>
      <c r="I613" s="125" t="s">
        <v>339</v>
      </c>
      <c r="J613" s="126" t="s">
        <v>469</v>
      </c>
      <c r="K613" s="127" t="n">
        <v>109</v>
      </c>
      <c r="L613" s="127" t="n">
        <v>109</v>
      </c>
      <c r="M613" s="127" t="n">
        <v>109</v>
      </c>
    </row>
    <row collapsed="false" customFormat="false" customHeight="false" hidden="true" ht="38.25" outlineLevel="3" r="614">
      <c r="A614" s="125" t="s">
        <v>598</v>
      </c>
      <c r="B614" s="126" t="s">
        <v>599</v>
      </c>
      <c r="C614" s="125" t="s">
        <v>62</v>
      </c>
      <c r="D614" s="125" t="s">
        <v>600</v>
      </c>
      <c r="E614" s="126" t="s">
        <v>601</v>
      </c>
      <c r="F614" s="125" t="s">
        <v>421</v>
      </c>
      <c r="G614" s="125" t="s">
        <v>67</v>
      </c>
      <c r="H614" s="125" t="s">
        <v>338</v>
      </c>
      <c r="I614" s="125" t="s">
        <v>521</v>
      </c>
      <c r="J614" s="126" t="s">
        <v>371</v>
      </c>
      <c r="K614" s="127" t="n">
        <v>4219.3</v>
      </c>
      <c r="L614" s="127" t="n">
        <v>0</v>
      </c>
      <c r="M614" s="127" t="n">
        <v>0</v>
      </c>
    </row>
    <row collapsed="false" customFormat="false" customHeight="false" hidden="true" ht="51" outlineLevel="2" r="615">
      <c r="A615" s="120" t="s">
        <v>602</v>
      </c>
      <c r="B615" s="121" t="s">
        <v>603</v>
      </c>
      <c r="C615" s="122"/>
      <c r="D615" s="122"/>
      <c r="E615" s="121"/>
      <c r="F615" s="122"/>
      <c r="G615" s="122"/>
      <c r="H615" s="122"/>
      <c r="I615" s="122"/>
      <c r="J615" s="121"/>
      <c r="K615" s="123" t="n">
        <v>105.6</v>
      </c>
      <c r="L615" s="123" t="n">
        <v>111.1</v>
      </c>
      <c r="M615" s="123" t="n">
        <v>116.6</v>
      </c>
    </row>
    <row collapsed="false" customFormat="false" customHeight="false" hidden="true" ht="63.75" outlineLevel="3" r="616">
      <c r="A616" s="125" t="s">
        <v>604</v>
      </c>
      <c r="B616" s="126" t="s">
        <v>597</v>
      </c>
      <c r="C616" s="125" t="s">
        <v>62</v>
      </c>
      <c r="D616" s="125" t="s">
        <v>180</v>
      </c>
      <c r="E616" s="126" t="s">
        <v>336</v>
      </c>
      <c r="F616" s="125" t="s">
        <v>421</v>
      </c>
      <c r="G616" s="125" t="s">
        <v>67</v>
      </c>
      <c r="H616" s="125" t="s">
        <v>338</v>
      </c>
      <c r="I616" s="125" t="s">
        <v>339</v>
      </c>
      <c r="J616" s="126" t="s">
        <v>375</v>
      </c>
      <c r="K616" s="127" t="n">
        <v>105.6</v>
      </c>
      <c r="L616" s="127" t="n">
        <v>111.1</v>
      </c>
      <c r="M616" s="127" t="n">
        <v>116.6</v>
      </c>
    </row>
    <row collapsed="false" customFormat="false" customHeight="false" hidden="true" ht="63.75" outlineLevel="2" r="617">
      <c r="A617" s="120" t="s">
        <v>605</v>
      </c>
      <c r="B617" s="121" t="s">
        <v>606</v>
      </c>
      <c r="C617" s="122"/>
      <c r="D617" s="122"/>
      <c r="E617" s="121"/>
      <c r="F617" s="122"/>
      <c r="G617" s="122"/>
      <c r="H617" s="122"/>
      <c r="I617" s="122"/>
      <c r="J617" s="121"/>
      <c r="K617" s="123" t="n">
        <v>47292.4</v>
      </c>
      <c r="L617" s="123" t="n">
        <v>13567.1</v>
      </c>
      <c r="M617" s="123" t="n">
        <v>13645.7</v>
      </c>
    </row>
    <row collapsed="false" customFormat="false" customHeight="false" hidden="true" ht="51" outlineLevel="3" r="618">
      <c r="A618" s="125" t="s">
        <v>605</v>
      </c>
      <c r="B618" s="126" t="s">
        <v>606</v>
      </c>
      <c r="C618" s="125" t="s">
        <v>62</v>
      </c>
      <c r="D618" s="125" t="s">
        <v>335</v>
      </c>
      <c r="E618" s="126" t="s">
        <v>336</v>
      </c>
      <c r="F618" s="125" t="s">
        <v>337</v>
      </c>
      <c r="G618" s="125" t="s">
        <v>67</v>
      </c>
      <c r="H618" s="125" t="s">
        <v>338</v>
      </c>
      <c r="I618" s="125" t="s">
        <v>339</v>
      </c>
      <c r="J618" s="126" t="s">
        <v>367</v>
      </c>
      <c r="K618" s="127" t="n">
        <v>41.9</v>
      </c>
      <c r="L618" s="127" t="n">
        <v>1035.7</v>
      </c>
      <c r="M618" s="127" t="n">
        <v>1047.1</v>
      </c>
    </row>
    <row collapsed="false" customFormat="false" customHeight="false" hidden="true" ht="51" outlineLevel="3" r="619">
      <c r="A619" s="125" t="s">
        <v>605</v>
      </c>
      <c r="B619" s="126" t="s">
        <v>606</v>
      </c>
      <c r="C619" s="125" t="s">
        <v>62</v>
      </c>
      <c r="D619" s="125" t="s">
        <v>607</v>
      </c>
      <c r="E619" s="126" t="s">
        <v>608</v>
      </c>
      <c r="F619" s="125" t="s">
        <v>426</v>
      </c>
      <c r="G619" s="125" t="s">
        <v>67</v>
      </c>
      <c r="H619" s="125" t="s">
        <v>583</v>
      </c>
      <c r="I619" s="125" t="s">
        <v>522</v>
      </c>
      <c r="J619" s="126" t="s">
        <v>371</v>
      </c>
      <c r="K619" s="127" t="n">
        <v>34.3</v>
      </c>
      <c r="L619" s="127" t="n">
        <v>0</v>
      </c>
      <c r="M619" s="127" t="n">
        <v>0</v>
      </c>
    </row>
    <row collapsed="false" customFormat="false" customHeight="false" hidden="true" ht="51" outlineLevel="3" r="620">
      <c r="A620" s="125" t="s">
        <v>605</v>
      </c>
      <c r="B620" s="126" t="s">
        <v>606</v>
      </c>
      <c r="C620" s="125" t="s">
        <v>55</v>
      </c>
      <c r="D620" s="125" t="s">
        <v>335</v>
      </c>
      <c r="E620" s="126" t="s">
        <v>336</v>
      </c>
      <c r="F620" s="125" t="s">
        <v>337</v>
      </c>
      <c r="G620" s="125" t="s">
        <v>67</v>
      </c>
      <c r="H620" s="125" t="s">
        <v>338</v>
      </c>
      <c r="I620" s="125" t="s">
        <v>339</v>
      </c>
      <c r="J620" s="126" t="s">
        <v>348</v>
      </c>
      <c r="K620" s="127" t="n">
        <v>1079</v>
      </c>
      <c r="L620" s="127" t="n">
        <v>1904.2</v>
      </c>
      <c r="M620" s="127" t="n">
        <v>1929.7</v>
      </c>
    </row>
    <row collapsed="false" customFormat="false" customHeight="false" hidden="true" ht="51" outlineLevel="3" r="621">
      <c r="A621" s="125" t="s">
        <v>605</v>
      </c>
      <c r="B621" s="126" t="s">
        <v>606</v>
      </c>
      <c r="C621" s="125" t="s">
        <v>55</v>
      </c>
      <c r="D621" s="125" t="s">
        <v>335</v>
      </c>
      <c r="E621" s="126" t="s">
        <v>336</v>
      </c>
      <c r="F621" s="125" t="s">
        <v>337</v>
      </c>
      <c r="G621" s="125" t="s">
        <v>67</v>
      </c>
      <c r="H621" s="125" t="s">
        <v>338</v>
      </c>
      <c r="I621" s="125" t="s">
        <v>339</v>
      </c>
      <c r="J621" s="126" t="s">
        <v>358</v>
      </c>
      <c r="K621" s="127" t="n">
        <v>1883.9</v>
      </c>
      <c r="L621" s="127" t="n">
        <v>1444.8</v>
      </c>
      <c r="M621" s="127" t="n">
        <v>1449.9</v>
      </c>
    </row>
    <row collapsed="false" customFormat="false" customHeight="false" hidden="true" ht="51" outlineLevel="3" r="622">
      <c r="A622" s="125" t="s">
        <v>605</v>
      </c>
      <c r="B622" s="126" t="s">
        <v>606</v>
      </c>
      <c r="C622" s="125" t="s">
        <v>55</v>
      </c>
      <c r="D622" s="125" t="s">
        <v>335</v>
      </c>
      <c r="E622" s="126" t="s">
        <v>336</v>
      </c>
      <c r="F622" s="125" t="s">
        <v>337</v>
      </c>
      <c r="G622" s="125" t="s">
        <v>67</v>
      </c>
      <c r="H622" s="125" t="s">
        <v>338</v>
      </c>
      <c r="I622" s="125" t="s">
        <v>339</v>
      </c>
      <c r="J622" s="126" t="s">
        <v>362</v>
      </c>
      <c r="K622" s="127" t="n">
        <v>89.8</v>
      </c>
      <c r="L622" s="127" t="n">
        <v>225.1</v>
      </c>
      <c r="M622" s="127" t="n">
        <v>225.8</v>
      </c>
    </row>
    <row collapsed="false" customFormat="false" customHeight="false" hidden="true" ht="51" outlineLevel="3" r="623">
      <c r="A623" s="125" t="s">
        <v>605</v>
      </c>
      <c r="B623" s="126" t="s">
        <v>606</v>
      </c>
      <c r="C623" s="125" t="s">
        <v>55</v>
      </c>
      <c r="D623" s="125" t="s">
        <v>335</v>
      </c>
      <c r="E623" s="126" t="s">
        <v>336</v>
      </c>
      <c r="F623" s="125" t="s">
        <v>337</v>
      </c>
      <c r="G623" s="125" t="s">
        <v>67</v>
      </c>
      <c r="H623" s="125" t="s">
        <v>338</v>
      </c>
      <c r="I623" s="125" t="s">
        <v>339</v>
      </c>
      <c r="J623" s="126" t="s">
        <v>370</v>
      </c>
      <c r="K623" s="127" t="n">
        <v>166.2</v>
      </c>
      <c r="L623" s="127" t="n">
        <v>146.1</v>
      </c>
      <c r="M623" s="127" t="n">
        <v>147.3</v>
      </c>
    </row>
    <row collapsed="false" customFormat="false" customHeight="false" hidden="true" ht="63.75" outlineLevel="3" r="624">
      <c r="A624" s="125" t="s">
        <v>609</v>
      </c>
      <c r="B624" s="126" t="s">
        <v>597</v>
      </c>
      <c r="C624" s="125" t="s">
        <v>62</v>
      </c>
      <c r="D624" s="125" t="s">
        <v>180</v>
      </c>
      <c r="E624" s="126" t="s">
        <v>336</v>
      </c>
      <c r="F624" s="125" t="s">
        <v>421</v>
      </c>
      <c r="G624" s="125" t="s">
        <v>67</v>
      </c>
      <c r="H624" s="125" t="s">
        <v>338</v>
      </c>
      <c r="I624" s="125" t="s">
        <v>339</v>
      </c>
      <c r="J624" s="126" t="s">
        <v>375</v>
      </c>
      <c r="K624" s="127" t="n">
        <v>660</v>
      </c>
      <c r="L624" s="127" t="n">
        <v>694.3</v>
      </c>
      <c r="M624" s="127" t="n">
        <v>729</v>
      </c>
    </row>
    <row collapsed="false" customFormat="false" customHeight="false" hidden="true" ht="63.75" outlineLevel="3" r="625">
      <c r="A625" s="125" t="s">
        <v>609</v>
      </c>
      <c r="B625" s="126" t="s">
        <v>597</v>
      </c>
      <c r="C625" s="125" t="s">
        <v>55</v>
      </c>
      <c r="D625" s="125" t="s">
        <v>335</v>
      </c>
      <c r="E625" s="126" t="s">
        <v>336</v>
      </c>
      <c r="F625" s="125" t="s">
        <v>421</v>
      </c>
      <c r="G625" s="125" t="s">
        <v>67</v>
      </c>
      <c r="H625" s="125" t="s">
        <v>338</v>
      </c>
      <c r="I625" s="125" t="s">
        <v>339</v>
      </c>
      <c r="J625" s="126" t="s">
        <v>340</v>
      </c>
      <c r="K625" s="127" t="n">
        <v>511.4</v>
      </c>
      <c r="L625" s="127" t="n">
        <v>0</v>
      </c>
      <c r="M625" s="127" t="n">
        <v>0</v>
      </c>
    </row>
    <row collapsed="false" customFormat="false" customHeight="false" hidden="true" ht="63.75" outlineLevel="3" r="626">
      <c r="A626" s="125" t="s">
        <v>609</v>
      </c>
      <c r="B626" s="126" t="s">
        <v>597</v>
      </c>
      <c r="C626" s="125" t="s">
        <v>55</v>
      </c>
      <c r="D626" s="125" t="s">
        <v>335</v>
      </c>
      <c r="E626" s="126" t="s">
        <v>336</v>
      </c>
      <c r="F626" s="125" t="s">
        <v>421</v>
      </c>
      <c r="G626" s="125" t="s">
        <v>67</v>
      </c>
      <c r="H626" s="125" t="s">
        <v>338</v>
      </c>
      <c r="I626" s="125" t="s">
        <v>339</v>
      </c>
      <c r="J626" s="126" t="s">
        <v>342</v>
      </c>
      <c r="K626" s="127" t="n">
        <v>2418.7</v>
      </c>
      <c r="L626" s="127" t="n">
        <v>0</v>
      </c>
      <c r="M626" s="127" t="n">
        <v>0</v>
      </c>
    </row>
    <row collapsed="false" customFormat="false" customHeight="false" hidden="true" ht="63.75" outlineLevel="3" r="627">
      <c r="A627" s="125" t="s">
        <v>609</v>
      </c>
      <c r="B627" s="126" t="s">
        <v>597</v>
      </c>
      <c r="C627" s="125" t="s">
        <v>55</v>
      </c>
      <c r="D627" s="125" t="s">
        <v>335</v>
      </c>
      <c r="E627" s="126" t="s">
        <v>336</v>
      </c>
      <c r="F627" s="125" t="s">
        <v>421</v>
      </c>
      <c r="G627" s="125" t="s">
        <v>67</v>
      </c>
      <c r="H627" s="125" t="s">
        <v>338</v>
      </c>
      <c r="I627" s="125" t="s">
        <v>339</v>
      </c>
      <c r="J627" s="126" t="s">
        <v>460</v>
      </c>
      <c r="K627" s="127" t="n">
        <v>560</v>
      </c>
      <c r="L627" s="127" t="n">
        <v>0</v>
      </c>
      <c r="M627" s="127" t="n">
        <v>0</v>
      </c>
    </row>
    <row collapsed="false" customFormat="false" customHeight="false" hidden="true" ht="63.75" outlineLevel="3" r="628">
      <c r="A628" s="125" t="s">
        <v>609</v>
      </c>
      <c r="B628" s="126" t="s">
        <v>597</v>
      </c>
      <c r="C628" s="125" t="s">
        <v>55</v>
      </c>
      <c r="D628" s="125" t="s">
        <v>335</v>
      </c>
      <c r="E628" s="126" t="s">
        <v>336</v>
      </c>
      <c r="F628" s="125" t="s">
        <v>421</v>
      </c>
      <c r="G628" s="125" t="s">
        <v>67</v>
      </c>
      <c r="H628" s="125" t="s">
        <v>338</v>
      </c>
      <c r="I628" s="125" t="s">
        <v>339</v>
      </c>
      <c r="J628" s="126" t="s">
        <v>343</v>
      </c>
      <c r="K628" s="127" t="n">
        <v>487.8</v>
      </c>
      <c r="L628" s="127" t="n">
        <v>0</v>
      </c>
      <c r="M628" s="127" t="n">
        <v>0</v>
      </c>
    </row>
    <row collapsed="false" customFormat="false" customHeight="false" hidden="true" ht="63.75" outlineLevel="3" r="629">
      <c r="A629" s="125" t="s">
        <v>609</v>
      </c>
      <c r="B629" s="126" t="s">
        <v>597</v>
      </c>
      <c r="C629" s="125" t="s">
        <v>55</v>
      </c>
      <c r="D629" s="125" t="s">
        <v>335</v>
      </c>
      <c r="E629" s="126" t="s">
        <v>336</v>
      </c>
      <c r="F629" s="125" t="s">
        <v>421</v>
      </c>
      <c r="G629" s="125" t="s">
        <v>67</v>
      </c>
      <c r="H629" s="125" t="s">
        <v>338</v>
      </c>
      <c r="I629" s="125" t="s">
        <v>339</v>
      </c>
      <c r="J629" s="126" t="s">
        <v>344</v>
      </c>
      <c r="K629" s="127" t="n">
        <v>79.2</v>
      </c>
      <c r="L629" s="127" t="n">
        <v>0</v>
      </c>
      <c r="M629" s="127" t="n">
        <v>0</v>
      </c>
    </row>
    <row collapsed="false" customFormat="false" customHeight="false" hidden="true" ht="63.75" outlineLevel="3" r="630">
      <c r="A630" s="125" t="s">
        <v>609</v>
      </c>
      <c r="B630" s="126" t="s">
        <v>597</v>
      </c>
      <c r="C630" s="125" t="s">
        <v>55</v>
      </c>
      <c r="D630" s="125" t="s">
        <v>335</v>
      </c>
      <c r="E630" s="126" t="s">
        <v>336</v>
      </c>
      <c r="F630" s="125" t="s">
        <v>421</v>
      </c>
      <c r="G630" s="125" t="s">
        <v>67</v>
      </c>
      <c r="H630" s="125" t="s">
        <v>338</v>
      </c>
      <c r="I630" s="125" t="s">
        <v>339</v>
      </c>
      <c r="J630" s="126" t="s">
        <v>346</v>
      </c>
      <c r="K630" s="127" t="n">
        <v>259.7</v>
      </c>
      <c r="L630" s="127" t="n">
        <v>0</v>
      </c>
      <c r="M630" s="127" t="n">
        <v>0</v>
      </c>
    </row>
    <row collapsed="false" customFormat="false" customHeight="false" hidden="true" ht="63.75" outlineLevel="3" r="631">
      <c r="A631" s="125" t="s">
        <v>609</v>
      </c>
      <c r="B631" s="126" t="s">
        <v>597</v>
      </c>
      <c r="C631" s="125" t="s">
        <v>55</v>
      </c>
      <c r="D631" s="125" t="s">
        <v>335</v>
      </c>
      <c r="E631" s="126" t="s">
        <v>336</v>
      </c>
      <c r="F631" s="125" t="s">
        <v>421</v>
      </c>
      <c r="G631" s="125" t="s">
        <v>67</v>
      </c>
      <c r="H631" s="125" t="s">
        <v>338</v>
      </c>
      <c r="I631" s="125" t="s">
        <v>339</v>
      </c>
      <c r="J631" s="126" t="s">
        <v>347</v>
      </c>
      <c r="K631" s="127" t="n">
        <v>671.2</v>
      </c>
      <c r="L631" s="127" t="n">
        <v>0</v>
      </c>
      <c r="M631" s="127" t="n">
        <v>0</v>
      </c>
    </row>
    <row collapsed="false" customFormat="false" customHeight="false" hidden="true" ht="63.75" outlineLevel="3" r="632">
      <c r="A632" s="125" t="s">
        <v>609</v>
      </c>
      <c r="B632" s="126" t="s">
        <v>597</v>
      </c>
      <c r="C632" s="125" t="s">
        <v>55</v>
      </c>
      <c r="D632" s="125" t="s">
        <v>335</v>
      </c>
      <c r="E632" s="126" t="s">
        <v>336</v>
      </c>
      <c r="F632" s="125" t="s">
        <v>421</v>
      </c>
      <c r="G632" s="125" t="s">
        <v>67</v>
      </c>
      <c r="H632" s="125" t="s">
        <v>338</v>
      </c>
      <c r="I632" s="125" t="s">
        <v>339</v>
      </c>
      <c r="J632" s="126" t="s">
        <v>348</v>
      </c>
      <c r="K632" s="127" t="n">
        <v>1126.9</v>
      </c>
      <c r="L632" s="127" t="n">
        <v>0</v>
      </c>
      <c r="M632" s="127" t="n">
        <v>0</v>
      </c>
    </row>
    <row collapsed="false" customFormat="false" customHeight="false" hidden="true" ht="63.75" outlineLevel="3" r="633">
      <c r="A633" s="125" t="s">
        <v>609</v>
      </c>
      <c r="B633" s="126" t="s">
        <v>597</v>
      </c>
      <c r="C633" s="125" t="s">
        <v>55</v>
      </c>
      <c r="D633" s="125" t="s">
        <v>335</v>
      </c>
      <c r="E633" s="126" t="s">
        <v>336</v>
      </c>
      <c r="F633" s="125" t="s">
        <v>421</v>
      </c>
      <c r="G633" s="125" t="s">
        <v>67</v>
      </c>
      <c r="H633" s="125" t="s">
        <v>338</v>
      </c>
      <c r="I633" s="125" t="s">
        <v>339</v>
      </c>
      <c r="J633" s="126" t="s">
        <v>350</v>
      </c>
      <c r="K633" s="127" t="n">
        <v>619.2</v>
      </c>
      <c r="L633" s="127" t="n">
        <v>0</v>
      </c>
      <c r="M633" s="127" t="n">
        <v>0</v>
      </c>
    </row>
    <row collapsed="false" customFormat="false" customHeight="false" hidden="true" ht="63.75" outlineLevel="3" r="634">
      <c r="A634" s="125" t="s">
        <v>609</v>
      </c>
      <c r="B634" s="126" t="s">
        <v>597</v>
      </c>
      <c r="C634" s="125" t="s">
        <v>55</v>
      </c>
      <c r="D634" s="125" t="s">
        <v>335</v>
      </c>
      <c r="E634" s="126" t="s">
        <v>336</v>
      </c>
      <c r="F634" s="125" t="s">
        <v>421</v>
      </c>
      <c r="G634" s="125" t="s">
        <v>67</v>
      </c>
      <c r="H634" s="125" t="s">
        <v>338</v>
      </c>
      <c r="I634" s="125" t="s">
        <v>339</v>
      </c>
      <c r="J634" s="126" t="s">
        <v>351</v>
      </c>
      <c r="K634" s="127" t="n">
        <v>643.7</v>
      </c>
      <c r="L634" s="127" t="n">
        <v>0</v>
      </c>
      <c r="M634" s="127" t="n">
        <v>0</v>
      </c>
    </row>
    <row collapsed="false" customFormat="false" customHeight="false" hidden="true" ht="63.75" outlineLevel="3" r="635">
      <c r="A635" s="125" t="s">
        <v>609</v>
      </c>
      <c r="B635" s="126" t="s">
        <v>597</v>
      </c>
      <c r="C635" s="125" t="s">
        <v>55</v>
      </c>
      <c r="D635" s="125" t="s">
        <v>335</v>
      </c>
      <c r="E635" s="126" t="s">
        <v>336</v>
      </c>
      <c r="F635" s="125" t="s">
        <v>421</v>
      </c>
      <c r="G635" s="125" t="s">
        <v>67</v>
      </c>
      <c r="H635" s="125" t="s">
        <v>338</v>
      </c>
      <c r="I635" s="125" t="s">
        <v>339</v>
      </c>
      <c r="J635" s="126" t="s">
        <v>352</v>
      </c>
      <c r="K635" s="127" t="n">
        <v>89.2</v>
      </c>
      <c r="L635" s="127" t="n">
        <v>0</v>
      </c>
      <c r="M635" s="127" t="n">
        <v>0</v>
      </c>
    </row>
    <row collapsed="false" customFormat="false" customHeight="false" hidden="true" ht="63.75" outlineLevel="3" r="636">
      <c r="A636" s="125" t="s">
        <v>609</v>
      </c>
      <c r="B636" s="126" t="s">
        <v>597</v>
      </c>
      <c r="C636" s="125" t="s">
        <v>55</v>
      </c>
      <c r="D636" s="125" t="s">
        <v>335</v>
      </c>
      <c r="E636" s="126" t="s">
        <v>336</v>
      </c>
      <c r="F636" s="125" t="s">
        <v>421</v>
      </c>
      <c r="G636" s="125" t="s">
        <v>67</v>
      </c>
      <c r="H636" s="125" t="s">
        <v>338</v>
      </c>
      <c r="I636" s="125" t="s">
        <v>339</v>
      </c>
      <c r="J636" s="126" t="s">
        <v>353</v>
      </c>
      <c r="K636" s="127" t="n">
        <v>282.6</v>
      </c>
      <c r="L636" s="127" t="n">
        <v>0</v>
      </c>
      <c r="M636" s="127" t="n">
        <v>0</v>
      </c>
    </row>
    <row collapsed="false" customFormat="false" customHeight="false" hidden="true" ht="63.75" outlineLevel="3" r="637">
      <c r="A637" s="125" t="s">
        <v>609</v>
      </c>
      <c r="B637" s="126" t="s">
        <v>597</v>
      </c>
      <c r="C637" s="125" t="s">
        <v>55</v>
      </c>
      <c r="D637" s="125" t="s">
        <v>335</v>
      </c>
      <c r="E637" s="126" t="s">
        <v>336</v>
      </c>
      <c r="F637" s="125" t="s">
        <v>421</v>
      </c>
      <c r="G637" s="125" t="s">
        <v>67</v>
      </c>
      <c r="H637" s="125" t="s">
        <v>338</v>
      </c>
      <c r="I637" s="125" t="s">
        <v>339</v>
      </c>
      <c r="J637" s="126" t="s">
        <v>461</v>
      </c>
      <c r="K637" s="127" t="n">
        <v>240</v>
      </c>
      <c r="L637" s="127" t="n">
        <v>0</v>
      </c>
      <c r="M637" s="127" t="n">
        <v>0</v>
      </c>
    </row>
    <row collapsed="false" customFormat="false" customHeight="false" hidden="true" ht="63.75" outlineLevel="3" r="638">
      <c r="A638" s="125" t="s">
        <v>609</v>
      </c>
      <c r="B638" s="126" t="s">
        <v>597</v>
      </c>
      <c r="C638" s="125" t="s">
        <v>55</v>
      </c>
      <c r="D638" s="125" t="s">
        <v>335</v>
      </c>
      <c r="E638" s="126" t="s">
        <v>336</v>
      </c>
      <c r="F638" s="125" t="s">
        <v>421</v>
      </c>
      <c r="G638" s="125" t="s">
        <v>67</v>
      </c>
      <c r="H638" s="125" t="s">
        <v>338</v>
      </c>
      <c r="I638" s="125" t="s">
        <v>339</v>
      </c>
      <c r="J638" s="126" t="s">
        <v>354</v>
      </c>
      <c r="K638" s="127" t="n">
        <v>1395.2</v>
      </c>
      <c r="L638" s="127" t="n">
        <v>0</v>
      </c>
      <c r="M638" s="127" t="n">
        <v>0</v>
      </c>
    </row>
    <row collapsed="false" customFormat="false" customHeight="false" hidden="true" ht="63.75" outlineLevel="3" r="639">
      <c r="A639" s="125" t="s">
        <v>609</v>
      </c>
      <c r="B639" s="126" t="s">
        <v>597</v>
      </c>
      <c r="C639" s="125" t="s">
        <v>55</v>
      </c>
      <c r="D639" s="125" t="s">
        <v>335</v>
      </c>
      <c r="E639" s="126" t="s">
        <v>336</v>
      </c>
      <c r="F639" s="125" t="s">
        <v>421</v>
      </c>
      <c r="G639" s="125" t="s">
        <v>67</v>
      </c>
      <c r="H639" s="125" t="s">
        <v>338</v>
      </c>
      <c r="I639" s="125" t="s">
        <v>339</v>
      </c>
      <c r="J639" s="126" t="s">
        <v>355</v>
      </c>
      <c r="K639" s="127" t="n">
        <v>153.8</v>
      </c>
      <c r="L639" s="127" t="n">
        <v>0</v>
      </c>
      <c r="M639" s="127" t="n">
        <v>0</v>
      </c>
    </row>
    <row collapsed="false" customFormat="false" customHeight="false" hidden="true" ht="63.75" outlineLevel="3" r="640">
      <c r="A640" s="125" t="s">
        <v>609</v>
      </c>
      <c r="B640" s="126" t="s">
        <v>597</v>
      </c>
      <c r="C640" s="125" t="s">
        <v>55</v>
      </c>
      <c r="D640" s="125" t="s">
        <v>335</v>
      </c>
      <c r="E640" s="126" t="s">
        <v>336</v>
      </c>
      <c r="F640" s="125" t="s">
        <v>421</v>
      </c>
      <c r="G640" s="125" t="s">
        <v>67</v>
      </c>
      <c r="H640" s="125" t="s">
        <v>338</v>
      </c>
      <c r="I640" s="125" t="s">
        <v>339</v>
      </c>
      <c r="J640" s="126" t="s">
        <v>356</v>
      </c>
      <c r="K640" s="127" t="n">
        <v>925.4</v>
      </c>
      <c r="L640" s="127" t="n">
        <v>0</v>
      </c>
      <c r="M640" s="127" t="n">
        <v>0</v>
      </c>
    </row>
    <row collapsed="false" customFormat="false" customHeight="false" hidden="true" ht="63.75" outlineLevel="3" r="641">
      <c r="A641" s="125" t="s">
        <v>609</v>
      </c>
      <c r="B641" s="126" t="s">
        <v>597</v>
      </c>
      <c r="C641" s="125" t="s">
        <v>55</v>
      </c>
      <c r="D641" s="125" t="s">
        <v>335</v>
      </c>
      <c r="E641" s="126" t="s">
        <v>336</v>
      </c>
      <c r="F641" s="125" t="s">
        <v>421</v>
      </c>
      <c r="G641" s="125" t="s">
        <v>67</v>
      </c>
      <c r="H641" s="125" t="s">
        <v>338</v>
      </c>
      <c r="I641" s="125" t="s">
        <v>339</v>
      </c>
      <c r="J641" s="126" t="s">
        <v>464</v>
      </c>
      <c r="K641" s="127" t="n">
        <v>1680</v>
      </c>
      <c r="L641" s="127" t="n">
        <v>0</v>
      </c>
      <c r="M641" s="127" t="n">
        <v>0</v>
      </c>
    </row>
    <row collapsed="false" customFormat="false" customHeight="false" hidden="true" ht="63.75" outlineLevel="3" r="642">
      <c r="A642" s="125" t="s">
        <v>609</v>
      </c>
      <c r="B642" s="126" t="s">
        <v>597</v>
      </c>
      <c r="C642" s="125" t="s">
        <v>55</v>
      </c>
      <c r="D642" s="125" t="s">
        <v>335</v>
      </c>
      <c r="E642" s="126" t="s">
        <v>336</v>
      </c>
      <c r="F642" s="125" t="s">
        <v>421</v>
      </c>
      <c r="G642" s="125" t="s">
        <v>67</v>
      </c>
      <c r="H642" s="125" t="s">
        <v>338</v>
      </c>
      <c r="I642" s="125" t="s">
        <v>339</v>
      </c>
      <c r="J642" s="126" t="s">
        <v>377</v>
      </c>
      <c r="K642" s="127" t="n">
        <v>423.8</v>
      </c>
      <c r="L642" s="127" t="n">
        <v>0</v>
      </c>
      <c r="M642" s="127" t="n">
        <v>0</v>
      </c>
    </row>
    <row collapsed="false" customFormat="false" customHeight="false" hidden="true" ht="63.75" outlineLevel="3" r="643">
      <c r="A643" s="125" t="s">
        <v>609</v>
      </c>
      <c r="B643" s="126" t="s">
        <v>597</v>
      </c>
      <c r="C643" s="125" t="s">
        <v>55</v>
      </c>
      <c r="D643" s="125" t="s">
        <v>335</v>
      </c>
      <c r="E643" s="126" t="s">
        <v>336</v>
      </c>
      <c r="F643" s="125" t="s">
        <v>421</v>
      </c>
      <c r="G643" s="125" t="s">
        <v>67</v>
      </c>
      <c r="H643" s="125" t="s">
        <v>338</v>
      </c>
      <c r="I643" s="125" t="s">
        <v>339</v>
      </c>
      <c r="J643" s="126" t="s">
        <v>358</v>
      </c>
      <c r="K643" s="127" t="n">
        <v>1057.8</v>
      </c>
      <c r="L643" s="127" t="n">
        <v>0</v>
      </c>
      <c r="M643" s="127" t="n">
        <v>0</v>
      </c>
    </row>
    <row collapsed="false" customFormat="false" customHeight="false" hidden="true" ht="63.75" outlineLevel="3" r="644">
      <c r="A644" s="125" t="s">
        <v>609</v>
      </c>
      <c r="B644" s="126" t="s">
        <v>597</v>
      </c>
      <c r="C644" s="125" t="s">
        <v>55</v>
      </c>
      <c r="D644" s="125" t="s">
        <v>335</v>
      </c>
      <c r="E644" s="126" t="s">
        <v>336</v>
      </c>
      <c r="F644" s="125" t="s">
        <v>421</v>
      </c>
      <c r="G644" s="125" t="s">
        <v>67</v>
      </c>
      <c r="H644" s="125" t="s">
        <v>338</v>
      </c>
      <c r="I644" s="125" t="s">
        <v>339</v>
      </c>
      <c r="J644" s="126" t="s">
        <v>378</v>
      </c>
      <c r="K644" s="127" t="n">
        <v>747.4</v>
      </c>
      <c r="L644" s="127" t="n">
        <v>0</v>
      </c>
      <c r="M644" s="127" t="n">
        <v>0</v>
      </c>
    </row>
    <row collapsed="false" customFormat="false" customHeight="false" hidden="true" ht="63.75" outlineLevel="3" r="645">
      <c r="A645" s="125" t="s">
        <v>609</v>
      </c>
      <c r="B645" s="126" t="s">
        <v>597</v>
      </c>
      <c r="C645" s="125" t="s">
        <v>55</v>
      </c>
      <c r="D645" s="125" t="s">
        <v>335</v>
      </c>
      <c r="E645" s="126" t="s">
        <v>336</v>
      </c>
      <c r="F645" s="125" t="s">
        <v>421</v>
      </c>
      <c r="G645" s="125" t="s">
        <v>67</v>
      </c>
      <c r="H645" s="125" t="s">
        <v>338</v>
      </c>
      <c r="I645" s="125" t="s">
        <v>339</v>
      </c>
      <c r="J645" s="126" t="s">
        <v>359</v>
      </c>
      <c r="K645" s="127" t="n">
        <v>447.2</v>
      </c>
      <c r="L645" s="127" t="n">
        <v>0</v>
      </c>
      <c r="M645" s="127" t="n">
        <v>0</v>
      </c>
    </row>
    <row collapsed="false" customFormat="false" customHeight="false" hidden="true" ht="63.75" outlineLevel="3" r="646">
      <c r="A646" s="125" t="s">
        <v>609</v>
      </c>
      <c r="B646" s="126" t="s">
        <v>597</v>
      </c>
      <c r="C646" s="125" t="s">
        <v>55</v>
      </c>
      <c r="D646" s="125" t="s">
        <v>335</v>
      </c>
      <c r="E646" s="126" t="s">
        <v>336</v>
      </c>
      <c r="F646" s="125" t="s">
        <v>421</v>
      </c>
      <c r="G646" s="125" t="s">
        <v>67</v>
      </c>
      <c r="H646" s="125" t="s">
        <v>338</v>
      </c>
      <c r="I646" s="125" t="s">
        <v>339</v>
      </c>
      <c r="J646" s="126" t="s">
        <v>360</v>
      </c>
      <c r="K646" s="127" t="n">
        <v>430.4</v>
      </c>
      <c r="L646" s="127" t="n">
        <v>0</v>
      </c>
      <c r="M646" s="127" t="n">
        <v>0</v>
      </c>
    </row>
    <row collapsed="false" customFormat="false" customHeight="false" hidden="true" ht="63.75" outlineLevel="3" r="647">
      <c r="A647" s="125" t="s">
        <v>609</v>
      </c>
      <c r="B647" s="126" t="s">
        <v>597</v>
      </c>
      <c r="C647" s="125" t="s">
        <v>55</v>
      </c>
      <c r="D647" s="125" t="s">
        <v>335</v>
      </c>
      <c r="E647" s="126" t="s">
        <v>336</v>
      </c>
      <c r="F647" s="125" t="s">
        <v>421</v>
      </c>
      <c r="G647" s="125" t="s">
        <v>67</v>
      </c>
      <c r="H647" s="125" t="s">
        <v>338</v>
      </c>
      <c r="I647" s="125" t="s">
        <v>339</v>
      </c>
      <c r="J647" s="126" t="s">
        <v>362</v>
      </c>
      <c r="K647" s="127" t="n">
        <v>619.7</v>
      </c>
      <c r="L647" s="127" t="n">
        <v>0</v>
      </c>
      <c r="M647" s="127" t="n">
        <v>0</v>
      </c>
    </row>
    <row collapsed="false" customFormat="false" customHeight="false" hidden="true" ht="63.75" outlineLevel="3" r="648">
      <c r="A648" s="125" t="s">
        <v>609</v>
      </c>
      <c r="B648" s="126" t="s">
        <v>597</v>
      </c>
      <c r="C648" s="125" t="s">
        <v>55</v>
      </c>
      <c r="D648" s="125" t="s">
        <v>335</v>
      </c>
      <c r="E648" s="126" t="s">
        <v>336</v>
      </c>
      <c r="F648" s="125" t="s">
        <v>421</v>
      </c>
      <c r="G648" s="125" t="s">
        <v>67</v>
      </c>
      <c r="H648" s="125" t="s">
        <v>338</v>
      </c>
      <c r="I648" s="125" t="s">
        <v>339</v>
      </c>
      <c r="J648" s="126" t="s">
        <v>363</v>
      </c>
      <c r="K648" s="127" t="n">
        <v>1268.3</v>
      </c>
      <c r="L648" s="127" t="n">
        <v>0</v>
      </c>
      <c r="M648" s="127" t="n">
        <v>0</v>
      </c>
    </row>
    <row collapsed="false" customFormat="false" customHeight="false" hidden="true" ht="63.75" outlineLevel="3" r="649">
      <c r="A649" s="125" t="s">
        <v>609</v>
      </c>
      <c r="B649" s="126" t="s">
        <v>597</v>
      </c>
      <c r="C649" s="125" t="s">
        <v>55</v>
      </c>
      <c r="D649" s="125" t="s">
        <v>335</v>
      </c>
      <c r="E649" s="126" t="s">
        <v>336</v>
      </c>
      <c r="F649" s="125" t="s">
        <v>421</v>
      </c>
      <c r="G649" s="125" t="s">
        <v>67</v>
      </c>
      <c r="H649" s="125" t="s">
        <v>338</v>
      </c>
      <c r="I649" s="125" t="s">
        <v>339</v>
      </c>
      <c r="J649" s="126" t="s">
        <v>364</v>
      </c>
      <c r="K649" s="127" t="n">
        <v>602.7</v>
      </c>
      <c r="L649" s="127" t="n">
        <v>0</v>
      </c>
      <c r="M649" s="127" t="n">
        <v>0</v>
      </c>
    </row>
    <row collapsed="false" customFormat="false" customHeight="false" hidden="true" ht="63.75" outlineLevel="3" r="650">
      <c r="A650" s="125" t="s">
        <v>609</v>
      </c>
      <c r="B650" s="126" t="s">
        <v>597</v>
      </c>
      <c r="C650" s="125" t="s">
        <v>55</v>
      </c>
      <c r="D650" s="125" t="s">
        <v>335</v>
      </c>
      <c r="E650" s="126" t="s">
        <v>336</v>
      </c>
      <c r="F650" s="125" t="s">
        <v>421</v>
      </c>
      <c r="G650" s="125" t="s">
        <v>67</v>
      </c>
      <c r="H650" s="125" t="s">
        <v>338</v>
      </c>
      <c r="I650" s="125" t="s">
        <v>339</v>
      </c>
      <c r="J650" s="126" t="s">
        <v>365</v>
      </c>
      <c r="K650" s="127" t="n">
        <v>800.6</v>
      </c>
      <c r="L650" s="127" t="n">
        <v>0</v>
      </c>
      <c r="M650" s="127" t="n">
        <v>0</v>
      </c>
    </row>
    <row collapsed="false" customFormat="false" customHeight="false" hidden="true" ht="63.75" outlineLevel="3" r="651">
      <c r="A651" s="125" t="s">
        <v>609</v>
      </c>
      <c r="B651" s="126" t="s">
        <v>597</v>
      </c>
      <c r="C651" s="125" t="s">
        <v>55</v>
      </c>
      <c r="D651" s="125" t="s">
        <v>335</v>
      </c>
      <c r="E651" s="126" t="s">
        <v>336</v>
      </c>
      <c r="F651" s="125" t="s">
        <v>421</v>
      </c>
      <c r="G651" s="125" t="s">
        <v>67</v>
      </c>
      <c r="H651" s="125" t="s">
        <v>338</v>
      </c>
      <c r="I651" s="125" t="s">
        <v>339</v>
      </c>
      <c r="J651" s="126" t="s">
        <v>366</v>
      </c>
      <c r="K651" s="127" t="n">
        <v>463.8</v>
      </c>
      <c r="L651" s="127" t="n">
        <v>0</v>
      </c>
      <c r="M651" s="127" t="n">
        <v>0</v>
      </c>
    </row>
    <row collapsed="false" customFormat="false" customHeight="false" hidden="true" ht="63.75" outlineLevel="3" r="652">
      <c r="A652" s="125" t="s">
        <v>609</v>
      </c>
      <c r="B652" s="126" t="s">
        <v>597</v>
      </c>
      <c r="C652" s="125" t="s">
        <v>55</v>
      </c>
      <c r="D652" s="125" t="s">
        <v>335</v>
      </c>
      <c r="E652" s="126" t="s">
        <v>336</v>
      </c>
      <c r="F652" s="125" t="s">
        <v>421</v>
      </c>
      <c r="G652" s="125" t="s">
        <v>67</v>
      </c>
      <c r="H652" s="125" t="s">
        <v>338</v>
      </c>
      <c r="I652" s="125" t="s">
        <v>339</v>
      </c>
      <c r="J652" s="126" t="s">
        <v>367</v>
      </c>
      <c r="K652" s="127" t="n">
        <v>3161.3</v>
      </c>
      <c r="L652" s="127" t="n">
        <v>0</v>
      </c>
      <c r="M652" s="127" t="n">
        <v>0</v>
      </c>
    </row>
    <row collapsed="false" customFormat="false" customHeight="false" hidden="true" ht="63.75" outlineLevel="3" r="653">
      <c r="A653" s="125" t="s">
        <v>609</v>
      </c>
      <c r="B653" s="126" t="s">
        <v>597</v>
      </c>
      <c r="C653" s="125" t="s">
        <v>55</v>
      </c>
      <c r="D653" s="125" t="s">
        <v>335</v>
      </c>
      <c r="E653" s="126" t="s">
        <v>336</v>
      </c>
      <c r="F653" s="125" t="s">
        <v>421</v>
      </c>
      <c r="G653" s="125" t="s">
        <v>67</v>
      </c>
      <c r="H653" s="125" t="s">
        <v>338</v>
      </c>
      <c r="I653" s="125" t="s">
        <v>339</v>
      </c>
      <c r="J653" s="126" t="s">
        <v>368</v>
      </c>
      <c r="K653" s="127" t="n">
        <v>8</v>
      </c>
      <c r="L653" s="127" t="n">
        <v>0</v>
      </c>
      <c r="M653" s="127" t="n">
        <v>0</v>
      </c>
    </row>
    <row collapsed="false" customFormat="false" customHeight="false" hidden="true" ht="63.75" outlineLevel="3" r="654">
      <c r="A654" s="125" t="s">
        <v>609</v>
      </c>
      <c r="B654" s="126" t="s">
        <v>597</v>
      </c>
      <c r="C654" s="125" t="s">
        <v>55</v>
      </c>
      <c r="D654" s="125" t="s">
        <v>335</v>
      </c>
      <c r="E654" s="126" t="s">
        <v>336</v>
      </c>
      <c r="F654" s="125" t="s">
        <v>421</v>
      </c>
      <c r="G654" s="125" t="s">
        <v>67</v>
      </c>
      <c r="H654" s="125" t="s">
        <v>338</v>
      </c>
      <c r="I654" s="125" t="s">
        <v>339</v>
      </c>
      <c r="J654" s="126" t="s">
        <v>369</v>
      </c>
      <c r="K654" s="127" t="n">
        <v>2.4</v>
      </c>
      <c r="L654" s="127" t="n">
        <v>0</v>
      </c>
      <c r="M654" s="127" t="n">
        <v>0</v>
      </c>
    </row>
    <row collapsed="false" customFormat="false" customHeight="false" hidden="true" ht="63.75" outlineLevel="3" r="655">
      <c r="A655" s="125" t="s">
        <v>609</v>
      </c>
      <c r="B655" s="126" t="s">
        <v>597</v>
      </c>
      <c r="C655" s="125" t="s">
        <v>55</v>
      </c>
      <c r="D655" s="125" t="s">
        <v>335</v>
      </c>
      <c r="E655" s="126" t="s">
        <v>336</v>
      </c>
      <c r="F655" s="125" t="s">
        <v>421</v>
      </c>
      <c r="G655" s="125" t="s">
        <v>67</v>
      </c>
      <c r="H655" s="125" t="s">
        <v>338</v>
      </c>
      <c r="I655" s="125" t="s">
        <v>339</v>
      </c>
      <c r="J655" s="126" t="s">
        <v>370</v>
      </c>
      <c r="K655" s="127" t="n">
        <v>273.8</v>
      </c>
      <c r="L655" s="127" t="n">
        <v>0</v>
      </c>
      <c r="M655" s="127" t="n">
        <v>0</v>
      </c>
    </row>
    <row collapsed="false" customFormat="false" customHeight="false" hidden="true" ht="63.75" outlineLevel="3" r="656">
      <c r="A656" s="125" t="s">
        <v>609</v>
      </c>
      <c r="B656" s="126" t="s">
        <v>597</v>
      </c>
      <c r="C656" s="125" t="s">
        <v>55</v>
      </c>
      <c r="D656" s="125" t="s">
        <v>379</v>
      </c>
      <c r="E656" s="126" t="s">
        <v>336</v>
      </c>
      <c r="F656" s="125" t="s">
        <v>421</v>
      </c>
      <c r="G656" s="125" t="s">
        <v>67</v>
      </c>
      <c r="H656" s="125" t="s">
        <v>338</v>
      </c>
      <c r="I656" s="125" t="s">
        <v>339</v>
      </c>
      <c r="J656" s="126" t="s">
        <v>380</v>
      </c>
      <c r="K656" s="127" t="n">
        <v>1682.6</v>
      </c>
      <c r="L656" s="127" t="n">
        <v>0</v>
      </c>
      <c r="M656" s="127" t="n">
        <v>0</v>
      </c>
    </row>
    <row collapsed="false" customFormat="false" customHeight="false" hidden="true" ht="63.75" outlineLevel="3" r="657">
      <c r="A657" s="125" t="s">
        <v>609</v>
      </c>
      <c r="B657" s="126" t="s">
        <v>597</v>
      </c>
      <c r="C657" s="125" t="s">
        <v>55</v>
      </c>
      <c r="D657" s="125" t="s">
        <v>379</v>
      </c>
      <c r="E657" s="126" t="s">
        <v>336</v>
      </c>
      <c r="F657" s="125" t="s">
        <v>421</v>
      </c>
      <c r="G657" s="125" t="s">
        <v>67</v>
      </c>
      <c r="H657" s="125" t="s">
        <v>338</v>
      </c>
      <c r="I657" s="125" t="s">
        <v>339</v>
      </c>
      <c r="J657" s="126" t="s">
        <v>384</v>
      </c>
      <c r="K657" s="127" t="n">
        <v>219.8</v>
      </c>
      <c r="L657" s="127" t="n">
        <v>0</v>
      </c>
      <c r="M657" s="127" t="n">
        <v>0</v>
      </c>
    </row>
    <row collapsed="false" customFormat="false" customHeight="false" hidden="true" ht="63.75" outlineLevel="3" r="658">
      <c r="A658" s="125" t="s">
        <v>609</v>
      </c>
      <c r="B658" s="126" t="s">
        <v>597</v>
      </c>
      <c r="C658" s="125" t="s">
        <v>55</v>
      </c>
      <c r="D658" s="125" t="s">
        <v>379</v>
      </c>
      <c r="E658" s="126" t="s">
        <v>336</v>
      </c>
      <c r="F658" s="125" t="s">
        <v>421</v>
      </c>
      <c r="G658" s="125" t="s">
        <v>67</v>
      </c>
      <c r="H658" s="125" t="s">
        <v>338</v>
      </c>
      <c r="I658" s="125" t="s">
        <v>339</v>
      </c>
      <c r="J658" s="126" t="s">
        <v>385</v>
      </c>
      <c r="K658" s="127" t="n">
        <v>178.2</v>
      </c>
      <c r="L658" s="127" t="n">
        <v>0</v>
      </c>
      <c r="M658" s="127" t="n">
        <v>0</v>
      </c>
    </row>
    <row collapsed="false" customFormat="false" customHeight="false" hidden="true" ht="63.75" outlineLevel="3" r="659">
      <c r="A659" s="125" t="s">
        <v>609</v>
      </c>
      <c r="B659" s="126" t="s">
        <v>597</v>
      </c>
      <c r="C659" s="125" t="s">
        <v>55</v>
      </c>
      <c r="D659" s="125" t="s">
        <v>379</v>
      </c>
      <c r="E659" s="126" t="s">
        <v>336</v>
      </c>
      <c r="F659" s="125" t="s">
        <v>421</v>
      </c>
      <c r="G659" s="125" t="s">
        <v>67</v>
      </c>
      <c r="H659" s="125" t="s">
        <v>338</v>
      </c>
      <c r="I659" s="125" t="s">
        <v>339</v>
      </c>
      <c r="J659" s="126" t="s">
        <v>387</v>
      </c>
      <c r="K659" s="127" t="n">
        <v>1502.1</v>
      </c>
      <c r="L659" s="127" t="n">
        <v>0</v>
      </c>
      <c r="M659" s="127" t="n">
        <v>0</v>
      </c>
    </row>
    <row collapsed="false" customFormat="false" customHeight="false" hidden="true" ht="63.75" outlineLevel="3" r="660">
      <c r="A660" s="125" t="s">
        <v>609</v>
      </c>
      <c r="B660" s="126" t="s">
        <v>597</v>
      </c>
      <c r="C660" s="125" t="s">
        <v>55</v>
      </c>
      <c r="D660" s="125" t="s">
        <v>379</v>
      </c>
      <c r="E660" s="126" t="s">
        <v>336</v>
      </c>
      <c r="F660" s="125" t="s">
        <v>421</v>
      </c>
      <c r="G660" s="125" t="s">
        <v>67</v>
      </c>
      <c r="H660" s="125" t="s">
        <v>338</v>
      </c>
      <c r="I660" s="125" t="s">
        <v>339</v>
      </c>
      <c r="J660" s="126" t="s">
        <v>389</v>
      </c>
      <c r="K660" s="127" t="n">
        <v>2220.3</v>
      </c>
      <c r="L660" s="127" t="n">
        <v>0</v>
      </c>
      <c r="M660" s="127" t="n">
        <v>0</v>
      </c>
    </row>
    <row collapsed="false" customFormat="false" customHeight="false" hidden="true" ht="63.75" outlineLevel="3" r="661">
      <c r="A661" s="125" t="s">
        <v>609</v>
      </c>
      <c r="B661" s="126" t="s">
        <v>597</v>
      </c>
      <c r="C661" s="125" t="s">
        <v>55</v>
      </c>
      <c r="D661" s="125" t="s">
        <v>379</v>
      </c>
      <c r="E661" s="126" t="s">
        <v>336</v>
      </c>
      <c r="F661" s="125" t="s">
        <v>421</v>
      </c>
      <c r="G661" s="125" t="s">
        <v>67</v>
      </c>
      <c r="H661" s="125" t="s">
        <v>338</v>
      </c>
      <c r="I661" s="125" t="s">
        <v>339</v>
      </c>
      <c r="J661" s="126" t="s">
        <v>391</v>
      </c>
      <c r="K661" s="127" t="n">
        <v>344</v>
      </c>
      <c r="L661" s="127" t="n">
        <v>0</v>
      </c>
      <c r="M661" s="127" t="n">
        <v>0</v>
      </c>
    </row>
    <row collapsed="false" customFormat="false" customHeight="false" hidden="true" ht="63.75" outlineLevel="3" r="662">
      <c r="A662" s="125" t="s">
        <v>609</v>
      </c>
      <c r="B662" s="126" t="s">
        <v>597</v>
      </c>
      <c r="C662" s="125" t="s">
        <v>55</v>
      </c>
      <c r="D662" s="125" t="s">
        <v>379</v>
      </c>
      <c r="E662" s="126" t="s">
        <v>336</v>
      </c>
      <c r="F662" s="125" t="s">
        <v>421</v>
      </c>
      <c r="G662" s="125" t="s">
        <v>67</v>
      </c>
      <c r="H662" s="125" t="s">
        <v>338</v>
      </c>
      <c r="I662" s="125" t="s">
        <v>339</v>
      </c>
      <c r="J662" s="126" t="s">
        <v>394</v>
      </c>
      <c r="K662" s="127" t="n">
        <v>1798.6</v>
      </c>
      <c r="L662" s="127" t="n">
        <v>0</v>
      </c>
      <c r="M662" s="127" t="n">
        <v>0</v>
      </c>
    </row>
    <row collapsed="false" customFormat="false" customHeight="false" hidden="true" ht="63.75" outlineLevel="3" r="663">
      <c r="A663" s="125" t="s">
        <v>609</v>
      </c>
      <c r="B663" s="126" t="s">
        <v>597</v>
      </c>
      <c r="C663" s="125" t="s">
        <v>55</v>
      </c>
      <c r="D663" s="125" t="s">
        <v>470</v>
      </c>
      <c r="E663" s="126" t="s">
        <v>336</v>
      </c>
      <c r="F663" s="125" t="s">
        <v>421</v>
      </c>
      <c r="G663" s="125" t="s">
        <v>67</v>
      </c>
      <c r="H663" s="125" t="s">
        <v>338</v>
      </c>
      <c r="I663" s="125" t="s">
        <v>339</v>
      </c>
      <c r="J663" s="126" t="s">
        <v>492</v>
      </c>
      <c r="K663" s="127" t="n">
        <v>16</v>
      </c>
      <c r="L663" s="127" t="n">
        <v>0</v>
      </c>
      <c r="M663" s="127" t="n">
        <v>0</v>
      </c>
    </row>
    <row collapsed="false" customFormat="false" customHeight="false" hidden="true" ht="63.75" outlineLevel="3" r="664">
      <c r="A664" s="125" t="s">
        <v>609</v>
      </c>
      <c r="B664" s="126" t="s">
        <v>597</v>
      </c>
      <c r="C664" s="125" t="s">
        <v>55</v>
      </c>
      <c r="D664" s="125" t="s">
        <v>470</v>
      </c>
      <c r="E664" s="126" t="s">
        <v>336</v>
      </c>
      <c r="F664" s="125" t="s">
        <v>421</v>
      </c>
      <c r="G664" s="125" t="s">
        <v>67</v>
      </c>
      <c r="H664" s="125" t="s">
        <v>338</v>
      </c>
      <c r="I664" s="125" t="s">
        <v>339</v>
      </c>
      <c r="J664" s="126" t="s">
        <v>472</v>
      </c>
      <c r="K664" s="127" t="n">
        <v>16</v>
      </c>
      <c r="L664" s="127" t="n">
        <v>0</v>
      </c>
      <c r="M664" s="127" t="n">
        <v>0</v>
      </c>
    </row>
    <row collapsed="false" customFormat="false" customHeight="false" hidden="true" ht="63.75" outlineLevel="3" r="665">
      <c r="A665" s="125" t="s">
        <v>609</v>
      </c>
      <c r="B665" s="126" t="s">
        <v>597</v>
      </c>
      <c r="C665" s="125" t="s">
        <v>55</v>
      </c>
      <c r="D665" s="125" t="s">
        <v>196</v>
      </c>
      <c r="E665" s="126" t="s">
        <v>336</v>
      </c>
      <c r="F665" s="125" t="s">
        <v>421</v>
      </c>
      <c r="G665" s="125" t="s">
        <v>67</v>
      </c>
      <c r="H665" s="125" t="s">
        <v>338</v>
      </c>
      <c r="I665" s="125" t="s">
        <v>339</v>
      </c>
      <c r="J665" s="126" t="s">
        <v>493</v>
      </c>
      <c r="K665" s="127" t="n">
        <v>24</v>
      </c>
      <c r="L665" s="127" t="n">
        <v>0</v>
      </c>
      <c r="M665" s="127" t="n">
        <v>0</v>
      </c>
    </row>
    <row collapsed="false" customFormat="false" customHeight="false" hidden="true" ht="63.75" outlineLevel="3" r="666">
      <c r="A666" s="125" t="s">
        <v>609</v>
      </c>
      <c r="B666" s="126" t="s">
        <v>597</v>
      </c>
      <c r="C666" s="125" t="s">
        <v>55</v>
      </c>
      <c r="D666" s="125" t="s">
        <v>196</v>
      </c>
      <c r="E666" s="126" t="s">
        <v>336</v>
      </c>
      <c r="F666" s="125" t="s">
        <v>421</v>
      </c>
      <c r="G666" s="125" t="s">
        <v>67</v>
      </c>
      <c r="H666" s="125" t="s">
        <v>338</v>
      </c>
      <c r="I666" s="125" t="s">
        <v>339</v>
      </c>
      <c r="J666" s="126" t="s">
        <v>477</v>
      </c>
      <c r="K666" s="127" t="n">
        <v>17.6</v>
      </c>
      <c r="L666" s="127" t="n">
        <v>0</v>
      </c>
      <c r="M666" s="127" t="n">
        <v>0</v>
      </c>
    </row>
    <row collapsed="false" customFormat="false" customHeight="false" hidden="true" ht="63.75" outlineLevel="3" r="667">
      <c r="A667" s="125" t="s">
        <v>609</v>
      </c>
      <c r="B667" s="126" t="s">
        <v>597</v>
      </c>
      <c r="C667" s="125" t="s">
        <v>55</v>
      </c>
      <c r="D667" s="125" t="s">
        <v>196</v>
      </c>
      <c r="E667" s="126" t="s">
        <v>336</v>
      </c>
      <c r="F667" s="125" t="s">
        <v>421</v>
      </c>
      <c r="G667" s="125" t="s">
        <v>67</v>
      </c>
      <c r="H667" s="125" t="s">
        <v>338</v>
      </c>
      <c r="I667" s="125" t="s">
        <v>339</v>
      </c>
      <c r="J667" s="126" t="s">
        <v>483</v>
      </c>
      <c r="K667" s="127" t="n">
        <v>9.6</v>
      </c>
      <c r="L667" s="127" t="n">
        <v>0</v>
      </c>
      <c r="M667" s="127" t="n">
        <v>0</v>
      </c>
    </row>
    <row collapsed="false" customFormat="false" customHeight="false" hidden="true" ht="51" outlineLevel="3" r="668">
      <c r="A668" s="125" t="s">
        <v>610</v>
      </c>
      <c r="B668" s="126" t="s">
        <v>611</v>
      </c>
      <c r="C668" s="125" t="s">
        <v>62</v>
      </c>
      <c r="D668" s="125" t="s">
        <v>335</v>
      </c>
      <c r="E668" s="126" t="s">
        <v>336</v>
      </c>
      <c r="F668" s="125" t="s">
        <v>421</v>
      </c>
      <c r="G668" s="125" t="s">
        <v>67</v>
      </c>
      <c r="H668" s="125" t="s">
        <v>338</v>
      </c>
      <c r="I668" s="125" t="s">
        <v>339</v>
      </c>
      <c r="J668" s="126" t="s">
        <v>371</v>
      </c>
      <c r="K668" s="127" t="n">
        <v>3500</v>
      </c>
      <c r="L668" s="127" t="n">
        <v>4600</v>
      </c>
      <c r="M668" s="127" t="n">
        <v>4600</v>
      </c>
    </row>
    <row collapsed="false" customFormat="false" customHeight="false" hidden="true" ht="51" outlineLevel="3" r="669">
      <c r="A669" s="125" t="s">
        <v>610</v>
      </c>
      <c r="B669" s="126" t="s">
        <v>611</v>
      </c>
      <c r="C669" s="125" t="s">
        <v>62</v>
      </c>
      <c r="D669" s="125" t="s">
        <v>180</v>
      </c>
      <c r="E669" s="126" t="s">
        <v>336</v>
      </c>
      <c r="F669" s="125" t="s">
        <v>421</v>
      </c>
      <c r="G669" s="125" t="s">
        <v>67</v>
      </c>
      <c r="H669" s="125" t="s">
        <v>338</v>
      </c>
      <c r="I669" s="125" t="s">
        <v>339</v>
      </c>
      <c r="J669" s="126" t="s">
        <v>375</v>
      </c>
      <c r="K669" s="127" t="n">
        <v>900</v>
      </c>
      <c r="L669" s="127" t="n">
        <v>0</v>
      </c>
      <c r="M669" s="127" t="n">
        <v>0</v>
      </c>
    </row>
    <row collapsed="false" customFormat="false" customHeight="false" hidden="true" ht="51" outlineLevel="3" r="670">
      <c r="A670" s="125" t="s">
        <v>610</v>
      </c>
      <c r="B670" s="126" t="s">
        <v>611</v>
      </c>
      <c r="C670" s="125" t="s">
        <v>62</v>
      </c>
      <c r="D670" s="125" t="s">
        <v>180</v>
      </c>
      <c r="E670" s="126" t="s">
        <v>336</v>
      </c>
      <c r="F670" s="125" t="s">
        <v>421</v>
      </c>
      <c r="G670" s="125" t="s">
        <v>67</v>
      </c>
      <c r="H670" s="125" t="s">
        <v>338</v>
      </c>
      <c r="I670" s="125" t="s">
        <v>339</v>
      </c>
      <c r="J670" s="126" t="s">
        <v>371</v>
      </c>
      <c r="K670" s="127" t="n">
        <v>3716.8</v>
      </c>
      <c r="L670" s="127" t="n">
        <v>3516.8</v>
      </c>
      <c r="M670" s="127" t="n">
        <v>3516.8</v>
      </c>
    </row>
    <row collapsed="false" customFormat="false" customHeight="false" hidden="true" ht="38.25" outlineLevel="3" r="671">
      <c r="A671" s="125" t="s">
        <v>612</v>
      </c>
      <c r="B671" s="126" t="s">
        <v>613</v>
      </c>
      <c r="C671" s="125" t="s">
        <v>62</v>
      </c>
      <c r="D671" s="125" t="s">
        <v>335</v>
      </c>
      <c r="E671" s="126" t="s">
        <v>336</v>
      </c>
      <c r="F671" s="125" t="s">
        <v>421</v>
      </c>
      <c r="G671" s="125" t="s">
        <v>67</v>
      </c>
      <c r="H671" s="125" t="s">
        <v>338</v>
      </c>
      <c r="I671" s="125" t="s">
        <v>339</v>
      </c>
      <c r="J671" s="126" t="s">
        <v>368</v>
      </c>
      <c r="K671" s="127" t="n">
        <v>728.6</v>
      </c>
      <c r="L671" s="127" t="n">
        <v>0</v>
      </c>
      <c r="M671" s="127" t="n">
        <v>0</v>
      </c>
    </row>
    <row collapsed="false" customFormat="false" customHeight="false" hidden="true" ht="38.25" outlineLevel="3" r="672">
      <c r="A672" s="125" t="s">
        <v>614</v>
      </c>
      <c r="B672" s="126" t="s">
        <v>615</v>
      </c>
      <c r="C672" s="125" t="s">
        <v>62</v>
      </c>
      <c r="D672" s="125" t="s">
        <v>607</v>
      </c>
      <c r="E672" s="126" t="s">
        <v>608</v>
      </c>
      <c r="F672" s="125" t="s">
        <v>421</v>
      </c>
      <c r="G672" s="125" t="s">
        <v>67</v>
      </c>
      <c r="H672" s="125" t="s">
        <v>338</v>
      </c>
      <c r="I672" s="125" t="s">
        <v>521</v>
      </c>
      <c r="J672" s="126" t="s">
        <v>371</v>
      </c>
      <c r="K672" s="127" t="n">
        <v>4007.9</v>
      </c>
      <c r="L672" s="127" t="n">
        <v>0</v>
      </c>
      <c r="M672" s="127" t="n">
        <v>0</v>
      </c>
    </row>
    <row collapsed="false" customFormat="false" customHeight="false" hidden="true" ht="63.75" outlineLevel="3" r="673">
      <c r="A673" s="125" t="s">
        <v>616</v>
      </c>
      <c r="B673" s="126" t="s">
        <v>617</v>
      </c>
      <c r="C673" s="125" t="s">
        <v>62</v>
      </c>
      <c r="D673" s="125" t="s">
        <v>607</v>
      </c>
      <c r="E673" s="126" t="s">
        <v>608</v>
      </c>
      <c r="F673" s="125" t="s">
        <v>421</v>
      </c>
      <c r="G673" s="125" t="s">
        <v>67</v>
      </c>
      <c r="H673" s="125" t="s">
        <v>338</v>
      </c>
      <c r="I673" s="125" t="s">
        <v>522</v>
      </c>
      <c r="J673" s="126" t="s">
        <v>371</v>
      </c>
      <c r="K673" s="127" t="n">
        <v>4.1</v>
      </c>
      <c r="L673" s="127" t="n">
        <v>0</v>
      </c>
      <c r="M673" s="127" t="n">
        <v>0</v>
      </c>
    </row>
    <row collapsed="false" customFormat="false" customHeight="false" hidden="true" ht="63.75" outlineLevel="2" r="674">
      <c r="A674" s="120" t="s">
        <v>618</v>
      </c>
      <c r="B674" s="121" t="s">
        <v>619</v>
      </c>
      <c r="C674" s="122"/>
      <c r="D674" s="122"/>
      <c r="E674" s="121"/>
      <c r="F674" s="122"/>
      <c r="G674" s="122"/>
      <c r="H674" s="122"/>
      <c r="I674" s="122"/>
      <c r="J674" s="121"/>
      <c r="K674" s="123" t="n">
        <v>730.2</v>
      </c>
      <c r="L674" s="123" t="n">
        <v>749.9</v>
      </c>
      <c r="M674" s="123" t="n">
        <v>769.9</v>
      </c>
    </row>
    <row collapsed="false" customFormat="false" customHeight="false" hidden="true" ht="51" outlineLevel="3" r="675">
      <c r="A675" s="125" t="s">
        <v>618</v>
      </c>
      <c r="B675" s="126" t="s">
        <v>619</v>
      </c>
      <c r="C675" s="125" t="s">
        <v>62</v>
      </c>
      <c r="D675" s="125" t="s">
        <v>335</v>
      </c>
      <c r="E675" s="126" t="s">
        <v>336</v>
      </c>
      <c r="F675" s="125" t="s">
        <v>421</v>
      </c>
      <c r="G675" s="125" t="s">
        <v>67</v>
      </c>
      <c r="H675" s="125" t="s">
        <v>338</v>
      </c>
      <c r="I675" s="125" t="s">
        <v>339</v>
      </c>
      <c r="J675" s="126" t="s">
        <v>482</v>
      </c>
      <c r="K675" s="127" t="n">
        <v>380.2</v>
      </c>
      <c r="L675" s="127" t="n">
        <v>399.9</v>
      </c>
      <c r="M675" s="127" t="n">
        <v>419.9</v>
      </c>
    </row>
    <row collapsed="false" customFormat="false" customHeight="false" hidden="true" ht="51" outlineLevel="3" r="676">
      <c r="A676" s="125" t="s">
        <v>618</v>
      </c>
      <c r="B676" s="126" t="s">
        <v>619</v>
      </c>
      <c r="C676" s="125" t="s">
        <v>62</v>
      </c>
      <c r="D676" s="125" t="s">
        <v>335</v>
      </c>
      <c r="E676" s="126" t="s">
        <v>336</v>
      </c>
      <c r="F676" s="125" t="s">
        <v>421</v>
      </c>
      <c r="G676" s="125" t="s">
        <v>67</v>
      </c>
      <c r="H676" s="125" t="s">
        <v>338</v>
      </c>
      <c r="I676" s="125" t="s">
        <v>339</v>
      </c>
      <c r="J676" s="126" t="s">
        <v>368</v>
      </c>
      <c r="K676" s="127" t="n">
        <v>0</v>
      </c>
      <c r="L676" s="127" t="n">
        <v>350</v>
      </c>
      <c r="M676" s="127" t="n">
        <v>350</v>
      </c>
    </row>
    <row collapsed="false" customFormat="false" customHeight="false" hidden="true" ht="51" outlineLevel="3" r="677">
      <c r="A677" s="125" t="s">
        <v>618</v>
      </c>
      <c r="B677" s="126" t="s">
        <v>619</v>
      </c>
      <c r="C677" s="125" t="s">
        <v>62</v>
      </c>
      <c r="D677" s="125" t="s">
        <v>180</v>
      </c>
      <c r="E677" s="126" t="s">
        <v>336</v>
      </c>
      <c r="F677" s="125" t="s">
        <v>421</v>
      </c>
      <c r="G677" s="125" t="s">
        <v>67</v>
      </c>
      <c r="H677" s="125" t="s">
        <v>338</v>
      </c>
      <c r="I677" s="125" t="s">
        <v>339</v>
      </c>
      <c r="J677" s="126" t="s">
        <v>375</v>
      </c>
      <c r="K677" s="127" t="n">
        <v>350</v>
      </c>
      <c r="L677" s="127" t="n">
        <v>0</v>
      </c>
      <c r="M677" s="127" t="n">
        <v>0</v>
      </c>
    </row>
    <row collapsed="false" customFormat="false" customHeight="false" hidden="true" ht="25.5" outlineLevel="2" r="678">
      <c r="A678" s="120" t="s">
        <v>620</v>
      </c>
      <c r="B678" s="121" t="s">
        <v>621</v>
      </c>
      <c r="C678" s="122"/>
      <c r="D678" s="122"/>
      <c r="E678" s="121"/>
      <c r="F678" s="122"/>
      <c r="G678" s="122"/>
      <c r="H678" s="122"/>
      <c r="I678" s="122"/>
      <c r="J678" s="121"/>
      <c r="K678" s="123" t="n">
        <v>189740.7</v>
      </c>
      <c r="L678" s="123" t="n">
        <v>171405.1</v>
      </c>
      <c r="M678" s="123" t="n">
        <v>172818</v>
      </c>
    </row>
    <row collapsed="false" customFormat="false" customHeight="false" hidden="true" ht="25.5" outlineLevel="3" r="679">
      <c r="A679" s="125" t="s">
        <v>620</v>
      </c>
      <c r="B679" s="126" t="s">
        <v>621</v>
      </c>
      <c r="C679" s="125" t="s">
        <v>48</v>
      </c>
      <c r="D679" s="125" t="s">
        <v>196</v>
      </c>
      <c r="E679" s="126" t="s">
        <v>336</v>
      </c>
      <c r="F679" s="125" t="s">
        <v>337</v>
      </c>
      <c r="G679" s="125" t="s">
        <v>67</v>
      </c>
      <c r="H679" s="125" t="s">
        <v>338</v>
      </c>
      <c r="I679" s="125" t="s">
        <v>339</v>
      </c>
      <c r="J679" s="126" t="s">
        <v>493</v>
      </c>
      <c r="K679" s="127" t="n">
        <v>57243.9</v>
      </c>
      <c r="L679" s="127" t="n">
        <v>49627.7</v>
      </c>
      <c r="M679" s="127" t="n">
        <v>50023.3</v>
      </c>
    </row>
    <row collapsed="false" customFormat="false" customHeight="false" hidden="true" ht="25.5" outlineLevel="3" r="680">
      <c r="A680" s="125" t="s">
        <v>620</v>
      </c>
      <c r="B680" s="126" t="s">
        <v>621</v>
      </c>
      <c r="C680" s="125" t="s">
        <v>48</v>
      </c>
      <c r="D680" s="125" t="s">
        <v>196</v>
      </c>
      <c r="E680" s="126" t="s">
        <v>336</v>
      </c>
      <c r="F680" s="125" t="s">
        <v>337</v>
      </c>
      <c r="G680" s="125" t="s">
        <v>67</v>
      </c>
      <c r="H680" s="125" t="s">
        <v>338</v>
      </c>
      <c r="I680" s="125" t="s">
        <v>339</v>
      </c>
      <c r="J680" s="126" t="s">
        <v>477</v>
      </c>
      <c r="K680" s="127" t="n">
        <v>63191.2</v>
      </c>
      <c r="L680" s="127" t="n">
        <v>57401.5</v>
      </c>
      <c r="M680" s="127" t="n">
        <v>57890.7</v>
      </c>
    </row>
    <row collapsed="false" customFormat="false" customHeight="false" hidden="true" ht="25.5" outlineLevel="3" r="681">
      <c r="A681" s="125" t="s">
        <v>620</v>
      </c>
      <c r="B681" s="126" t="s">
        <v>621</v>
      </c>
      <c r="C681" s="125" t="s">
        <v>48</v>
      </c>
      <c r="D681" s="125" t="s">
        <v>196</v>
      </c>
      <c r="E681" s="126" t="s">
        <v>336</v>
      </c>
      <c r="F681" s="125" t="s">
        <v>337</v>
      </c>
      <c r="G681" s="125" t="s">
        <v>67</v>
      </c>
      <c r="H681" s="125" t="s">
        <v>338</v>
      </c>
      <c r="I681" s="125" t="s">
        <v>339</v>
      </c>
      <c r="J681" s="126" t="s">
        <v>483</v>
      </c>
      <c r="K681" s="127" t="n">
        <v>69305.6</v>
      </c>
      <c r="L681" s="127" t="n">
        <v>64375.9</v>
      </c>
      <c r="M681" s="127" t="n">
        <v>64904</v>
      </c>
    </row>
    <row collapsed="false" customFormat="false" customHeight="false" hidden="true" ht="38.25" outlineLevel="2" r="682">
      <c r="A682" s="120" t="s">
        <v>622</v>
      </c>
      <c r="B682" s="121" t="s">
        <v>623</v>
      </c>
      <c r="C682" s="122"/>
      <c r="D682" s="122"/>
      <c r="E682" s="121"/>
      <c r="F682" s="122"/>
      <c r="G682" s="122"/>
      <c r="H682" s="122"/>
      <c r="I682" s="122"/>
      <c r="J682" s="121"/>
      <c r="K682" s="123" t="n">
        <v>315025.4</v>
      </c>
      <c r="L682" s="123" t="n">
        <v>265283.9</v>
      </c>
      <c r="M682" s="123" t="n">
        <v>265558.7</v>
      </c>
    </row>
    <row collapsed="false" customFormat="false" customHeight="false" hidden="true" ht="38.25" outlineLevel="3" r="683">
      <c r="A683" s="125" t="s">
        <v>622</v>
      </c>
      <c r="B683" s="126" t="s">
        <v>623</v>
      </c>
      <c r="C683" s="125" t="s">
        <v>55</v>
      </c>
      <c r="D683" s="125" t="s">
        <v>335</v>
      </c>
      <c r="E683" s="126" t="s">
        <v>336</v>
      </c>
      <c r="F683" s="125" t="s">
        <v>337</v>
      </c>
      <c r="G683" s="125" t="s">
        <v>67</v>
      </c>
      <c r="H683" s="125" t="s">
        <v>338</v>
      </c>
      <c r="I683" s="125" t="s">
        <v>339</v>
      </c>
      <c r="J683" s="126" t="s">
        <v>340</v>
      </c>
      <c r="K683" s="127" t="n">
        <v>5687.7</v>
      </c>
      <c r="L683" s="127" t="n">
        <v>3135.2</v>
      </c>
      <c r="M683" s="127" t="n">
        <v>3135.2</v>
      </c>
    </row>
    <row collapsed="false" customFormat="false" customHeight="false" hidden="true" ht="38.25" outlineLevel="3" r="684">
      <c r="A684" s="125" t="s">
        <v>622</v>
      </c>
      <c r="B684" s="126" t="s">
        <v>623</v>
      </c>
      <c r="C684" s="125" t="s">
        <v>55</v>
      </c>
      <c r="D684" s="125" t="s">
        <v>335</v>
      </c>
      <c r="E684" s="126" t="s">
        <v>336</v>
      </c>
      <c r="F684" s="125" t="s">
        <v>337</v>
      </c>
      <c r="G684" s="125" t="s">
        <v>67</v>
      </c>
      <c r="H684" s="125" t="s">
        <v>338</v>
      </c>
      <c r="I684" s="125" t="s">
        <v>339</v>
      </c>
      <c r="J684" s="126" t="s">
        <v>342</v>
      </c>
      <c r="K684" s="127" t="n">
        <v>30780.2</v>
      </c>
      <c r="L684" s="127" t="n">
        <v>11692.5</v>
      </c>
      <c r="M684" s="127" t="n">
        <v>11692.5</v>
      </c>
    </row>
    <row collapsed="false" customFormat="false" customHeight="false" hidden="true" ht="38.25" outlineLevel="3" r="685">
      <c r="A685" s="125" t="s">
        <v>622</v>
      </c>
      <c r="B685" s="126" t="s">
        <v>623</v>
      </c>
      <c r="C685" s="125" t="s">
        <v>55</v>
      </c>
      <c r="D685" s="125" t="s">
        <v>335</v>
      </c>
      <c r="E685" s="126" t="s">
        <v>336</v>
      </c>
      <c r="F685" s="125" t="s">
        <v>337</v>
      </c>
      <c r="G685" s="125" t="s">
        <v>67</v>
      </c>
      <c r="H685" s="125" t="s">
        <v>338</v>
      </c>
      <c r="I685" s="125" t="s">
        <v>339</v>
      </c>
      <c r="J685" s="126" t="s">
        <v>343</v>
      </c>
      <c r="K685" s="127" t="n">
        <v>4238.3</v>
      </c>
      <c r="L685" s="127" t="n">
        <v>3688.8</v>
      </c>
      <c r="M685" s="127" t="n">
        <v>3688.8</v>
      </c>
    </row>
    <row collapsed="false" customFormat="false" customHeight="false" hidden="true" ht="38.25" outlineLevel="3" r="686">
      <c r="A686" s="125" t="s">
        <v>622</v>
      </c>
      <c r="B686" s="126" t="s">
        <v>623</v>
      </c>
      <c r="C686" s="125" t="s">
        <v>55</v>
      </c>
      <c r="D686" s="125" t="s">
        <v>335</v>
      </c>
      <c r="E686" s="126" t="s">
        <v>336</v>
      </c>
      <c r="F686" s="125" t="s">
        <v>337</v>
      </c>
      <c r="G686" s="125" t="s">
        <v>67</v>
      </c>
      <c r="H686" s="125" t="s">
        <v>338</v>
      </c>
      <c r="I686" s="125" t="s">
        <v>339</v>
      </c>
      <c r="J686" s="126" t="s">
        <v>344</v>
      </c>
      <c r="K686" s="127" t="n">
        <v>258.5</v>
      </c>
      <c r="L686" s="127" t="n">
        <v>220.6</v>
      </c>
      <c r="M686" s="127" t="n">
        <v>220.6</v>
      </c>
    </row>
    <row collapsed="false" customFormat="false" customHeight="false" hidden="true" ht="38.25" outlineLevel="3" r="687">
      <c r="A687" s="125" t="s">
        <v>622</v>
      </c>
      <c r="B687" s="126" t="s">
        <v>623</v>
      </c>
      <c r="C687" s="125" t="s">
        <v>55</v>
      </c>
      <c r="D687" s="125" t="s">
        <v>335</v>
      </c>
      <c r="E687" s="126" t="s">
        <v>336</v>
      </c>
      <c r="F687" s="125" t="s">
        <v>337</v>
      </c>
      <c r="G687" s="125" t="s">
        <v>67</v>
      </c>
      <c r="H687" s="125" t="s">
        <v>338</v>
      </c>
      <c r="I687" s="125" t="s">
        <v>339</v>
      </c>
      <c r="J687" s="126" t="s">
        <v>346</v>
      </c>
      <c r="K687" s="127" t="n">
        <v>1267.7</v>
      </c>
      <c r="L687" s="127" t="n">
        <v>964.4</v>
      </c>
      <c r="M687" s="127" t="n">
        <v>964.4</v>
      </c>
    </row>
    <row collapsed="false" customFormat="false" customHeight="false" hidden="true" ht="38.25" outlineLevel="3" r="688">
      <c r="A688" s="125" t="s">
        <v>622</v>
      </c>
      <c r="B688" s="126" t="s">
        <v>623</v>
      </c>
      <c r="C688" s="125" t="s">
        <v>55</v>
      </c>
      <c r="D688" s="125" t="s">
        <v>335</v>
      </c>
      <c r="E688" s="126" t="s">
        <v>336</v>
      </c>
      <c r="F688" s="125" t="s">
        <v>337</v>
      </c>
      <c r="G688" s="125" t="s">
        <v>67</v>
      </c>
      <c r="H688" s="125" t="s">
        <v>338</v>
      </c>
      <c r="I688" s="125" t="s">
        <v>339</v>
      </c>
      <c r="J688" s="126" t="s">
        <v>347</v>
      </c>
      <c r="K688" s="127" t="n">
        <v>3439.4</v>
      </c>
      <c r="L688" s="127" t="n">
        <v>2563.6</v>
      </c>
      <c r="M688" s="127" t="n">
        <v>2563.6</v>
      </c>
    </row>
    <row collapsed="false" customFormat="false" customHeight="false" hidden="true" ht="38.25" outlineLevel="3" r="689">
      <c r="A689" s="125" t="s">
        <v>622</v>
      </c>
      <c r="B689" s="126" t="s">
        <v>623</v>
      </c>
      <c r="C689" s="125" t="s">
        <v>55</v>
      </c>
      <c r="D689" s="125" t="s">
        <v>335</v>
      </c>
      <c r="E689" s="126" t="s">
        <v>336</v>
      </c>
      <c r="F689" s="125" t="s">
        <v>337</v>
      </c>
      <c r="G689" s="125" t="s">
        <v>67</v>
      </c>
      <c r="H689" s="125" t="s">
        <v>338</v>
      </c>
      <c r="I689" s="125" t="s">
        <v>339</v>
      </c>
      <c r="J689" s="126" t="s">
        <v>348</v>
      </c>
      <c r="K689" s="127" t="n">
        <v>12340.5</v>
      </c>
      <c r="L689" s="127" t="n">
        <v>7216.1</v>
      </c>
      <c r="M689" s="127" t="n">
        <v>7293.9</v>
      </c>
    </row>
    <row collapsed="false" customFormat="false" customHeight="false" hidden="true" ht="38.25" outlineLevel="3" r="690">
      <c r="A690" s="125" t="s">
        <v>622</v>
      </c>
      <c r="B690" s="126" t="s">
        <v>623</v>
      </c>
      <c r="C690" s="125" t="s">
        <v>55</v>
      </c>
      <c r="D690" s="125" t="s">
        <v>335</v>
      </c>
      <c r="E690" s="126" t="s">
        <v>336</v>
      </c>
      <c r="F690" s="125" t="s">
        <v>337</v>
      </c>
      <c r="G690" s="125" t="s">
        <v>67</v>
      </c>
      <c r="H690" s="125" t="s">
        <v>338</v>
      </c>
      <c r="I690" s="125" t="s">
        <v>339</v>
      </c>
      <c r="J690" s="126" t="s">
        <v>350</v>
      </c>
      <c r="K690" s="127" t="n">
        <v>4780.8</v>
      </c>
      <c r="L690" s="127" t="n">
        <v>3874.1</v>
      </c>
      <c r="M690" s="127" t="n">
        <v>3874.2</v>
      </c>
    </row>
    <row collapsed="false" customFormat="false" customHeight="false" hidden="true" ht="38.25" outlineLevel="3" r="691">
      <c r="A691" s="125" t="s">
        <v>622</v>
      </c>
      <c r="B691" s="126" t="s">
        <v>623</v>
      </c>
      <c r="C691" s="125" t="s">
        <v>55</v>
      </c>
      <c r="D691" s="125" t="s">
        <v>335</v>
      </c>
      <c r="E691" s="126" t="s">
        <v>336</v>
      </c>
      <c r="F691" s="125" t="s">
        <v>337</v>
      </c>
      <c r="G691" s="125" t="s">
        <v>67</v>
      </c>
      <c r="H691" s="125" t="s">
        <v>338</v>
      </c>
      <c r="I691" s="125" t="s">
        <v>339</v>
      </c>
      <c r="J691" s="126" t="s">
        <v>351</v>
      </c>
      <c r="K691" s="127" t="n">
        <v>2118</v>
      </c>
      <c r="L691" s="127" t="n">
        <v>1710.7</v>
      </c>
      <c r="M691" s="127" t="n">
        <v>1712.7</v>
      </c>
    </row>
    <row collapsed="false" customFormat="false" customHeight="false" hidden="true" ht="38.25" outlineLevel="3" r="692">
      <c r="A692" s="125" t="s">
        <v>622</v>
      </c>
      <c r="B692" s="126" t="s">
        <v>623</v>
      </c>
      <c r="C692" s="125" t="s">
        <v>55</v>
      </c>
      <c r="D692" s="125" t="s">
        <v>335</v>
      </c>
      <c r="E692" s="126" t="s">
        <v>336</v>
      </c>
      <c r="F692" s="125" t="s">
        <v>337</v>
      </c>
      <c r="G692" s="125" t="s">
        <v>67</v>
      </c>
      <c r="H692" s="125" t="s">
        <v>338</v>
      </c>
      <c r="I692" s="125" t="s">
        <v>339</v>
      </c>
      <c r="J692" s="126" t="s">
        <v>352</v>
      </c>
      <c r="K692" s="127" t="n">
        <v>1079.4</v>
      </c>
      <c r="L692" s="127" t="n">
        <v>1928.7</v>
      </c>
      <c r="M692" s="127" t="n">
        <v>1929.9</v>
      </c>
    </row>
    <row collapsed="false" customFormat="false" customHeight="false" hidden="true" ht="38.25" outlineLevel="3" r="693">
      <c r="A693" s="125" t="s">
        <v>622</v>
      </c>
      <c r="B693" s="126" t="s">
        <v>623</v>
      </c>
      <c r="C693" s="125" t="s">
        <v>55</v>
      </c>
      <c r="D693" s="125" t="s">
        <v>335</v>
      </c>
      <c r="E693" s="126" t="s">
        <v>336</v>
      </c>
      <c r="F693" s="125" t="s">
        <v>337</v>
      </c>
      <c r="G693" s="125" t="s">
        <v>67</v>
      </c>
      <c r="H693" s="125" t="s">
        <v>338</v>
      </c>
      <c r="I693" s="125" t="s">
        <v>339</v>
      </c>
      <c r="J693" s="126" t="s">
        <v>353</v>
      </c>
      <c r="K693" s="127" t="n">
        <v>272.7</v>
      </c>
      <c r="L693" s="127" t="n">
        <v>269.2</v>
      </c>
      <c r="M693" s="127" t="n">
        <v>269.2</v>
      </c>
    </row>
    <row collapsed="false" customFormat="false" customHeight="false" hidden="true" ht="38.25" outlineLevel="3" r="694">
      <c r="A694" s="125" t="s">
        <v>622</v>
      </c>
      <c r="B694" s="126" t="s">
        <v>623</v>
      </c>
      <c r="C694" s="125" t="s">
        <v>55</v>
      </c>
      <c r="D694" s="125" t="s">
        <v>335</v>
      </c>
      <c r="E694" s="126" t="s">
        <v>336</v>
      </c>
      <c r="F694" s="125" t="s">
        <v>337</v>
      </c>
      <c r="G694" s="125" t="s">
        <v>67</v>
      </c>
      <c r="H694" s="125" t="s">
        <v>338</v>
      </c>
      <c r="I694" s="125" t="s">
        <v>339</v>
      </c>
      <c r="J694" s="126" t="s">
        <v>354</v>
      </c>
      <c r="K694" s="127" t="n">
        <v>15789.3</v>
      </c>
      <c r="L694" s="127" t="n">
        <v>13534.7</v>
      </c>
      <c r="M694" s="127" t="n">
        <v>13567.6</v>
      </c>
    </row>
    <row collapsed="false" customFormat="false" customHeight="false" hidden="true" ht="38.25" outlineLevel="3" r="695">
      <c r="A695" s="125" t="s">
        <v>622</v>
      </c>
      <c r="B695" s="126" t="s">
        <v>623</v>
      </c>
      <c r="C695" s="125" t="s">
        <v>55</v>
      </c>
      <c r="D695" s="125" t="s">
        <v>335</v>
      </c>
      <c r="E695" s="126" t="s">
        <v>336</v>
      </c>
      <c r="F695" s="125" t="s">
        <v>337</v>
      </c>
      <c r="G695" s="125" t="s">
        <v>67</v>
      </c>
      <c r="H695" s="125" t="s">
        <v>338</v>
      </c>
      <c r="I695" s="125" t="s">
        <v>339</v>
      </c>
      <c r="J695" s="126" t="s">
        <v>355</v>
      </c>
      <c r="K695" s="127" t="n">
        <v>745.9</v>
      </c>
      <c r="L695" s="127" t="n">
        <v>379.7</v>
      </c>
      <c r="M695" s="127" t="n">
        <v>379.7</v>
      </c>
    </row>
    <row collapsed="false" customFormat="false" customHeight="false" hidden="true" ht="38.25" outlineLevel="3" r="696">
      <c r="A696" s="125" t="s">
        <v>622</v>
      </c>
      <c r="B696" s="126" t="s">
        <v>623</v>
      </c>
      <c r="C696" s="125" t="s">
        <v>55</v>
      </c>
      <c r="D696" s="125" t="s">
        <v>335</v>
      </c>
      <c r="E696" s="126" t="s">
        <v>336</v>
      </c>
      <c r="F696" s="125" t="s">
        <v>337</v>
      </c>
      <c r="G696" s="125" t="s">
        <v>67</v>
      </c>
      <c r="H696" s="125" t="s">
        <v>338</v>
      </c>
      <c r="I696" s="125" t="s">
        <v>339</v>
      </c>
      <c r="J696" s="126" t="s">
        <v>356</v>
      </c>
      <c r="K696" s="127" t="n">
        <v>5062</v>
      </c>
      <c r="L696" s="127" t="n">
        <v>3339.7</v>
      </c>
      <c r="M696" s="127" t="n">
        <v>3339.7</v>
      </c>
    </row>
    <row collapsed="false" customFormat="false" customHeight="false" hidden="true" ht="38.25" outlineLevel="3" r="697">
      <c r="A697" s="125" t="s">
        <v>622</v>
      </c>
      <c r="B697" s="126" t="s">
        <v>623</v>
      </c>
      <c r="C697" s="125" t="s">
        <v>55</v>
      </c>
      <c r="D697" s="125" t="s">
        <v>335</v>
      </c>
      <c r="E697" s="126" t="s">
        <v>336</v>
      </c>
      <c r="F697" s="125" t="s">
        <v>337</v>
      </c>
      <c r="G697" s="125" t="s">
        <v>67</v>
      </c>
      <c r="H697" s="125" t="s">
        <v>338</v>
      </c>
      <c r="I697" s="125" t="s">
        <v>339</v>
      </c>
      <c r="J697" s="126" t="s">
        <v>377</v>
      </c>
      <c r="K697" s="127" t="n">
        <v>5415.5</v>
      </c>
      <c r="L697" s="127" t="n">
        <v>2313.2</v>
      </c>
      <c r="M697" s="127" t="n">
        <v>2313.2</v>
      </c>
    </row>
    <row collapsed="false" customFormat="false" customHeight="false" hidden="true" ht="38.25" outlineLevel="3" r="698">
      <c r="A698" s="125" t="s">
        <v>622</v>
      </c>
      <c r="B698" s="126" t="s">
        <v>623</v>
      </c>
      <c r="C698" s="125" t="s">
        <v>55</v>
      </c>
      <c r="D698" s="125" t="s">
        <v>335</v>
      </c>
      <c r="E698" s="126" t="s">
        <v>336</v>
      </c>
      <c r="F698" s="125" t="s">
        <v>337</v>
      </c>
      <c r="G698" s="125" t="s">
        <v>67</v>
      </c>
      <c r="H698" s="125" t="s">
        <v>338</v>
      </c>
      <c r="I698" s="125" t="s">
        <v>339</v>
      </c>
      <c r="J698" s="126" t="s">
        <v>358</v>
      </c>
      <c r="K698" s="127" t="n">
        <v>4657.1</v>
      </c>
      <c r="L698" s="127" t="n">
        <v>3082.4</v>
      </c>
      <c r="M698" s="127" t="n">
        <v>3087.4</v>
      </c>
    </row>
    <row collapsed="false" customFormat="false" customHeight="false" hidden="true" ht="38.25" outlineLevel="3" r="699">
      <c r="A699" s="125" t="s">
        <v>622</v>
      </c>
      <c r="B699" s="126" t="s">
        <v>623</v>
      </c>
      <c r="C699" s="125" t="s">
        <v>55</v>
      </c>
      <c r="D699" s="125" t="s">
        <v>335</v>
      </c>
      <c r="E699" s="126" t="s">
        <v>336</v>
      </c>
      <c r="F699" s="125" t="s">
        <v>337</v>
      </c>
      <c r="G699" s="125" t="s">
        <v>67</v>
      </c>
      <c r="H699" s="125" t="s">
        <v>338</v>
      </c>
      <c r="I699" s="125" t="s">
        <v>339</v>
      </c>
      <c r="J699" s="126" t="s">
        <v>422</v>
      </c>
      <c r="K699" s="127" t="n">
        <v>62.9</v>
      </c>
      <c r="L699" s="127" t="n">
        <v>131.1</v>
      </c>
      <c r="M699" s="127" t="n">
        <v>131.1</v>
      </c>
    </row>
    <row collapsed="false" customFormat="false" customHeight="false" hidden="true" ht="38.25" outlineLevel="3" r="700">
      <c r="A700" s="125" t="s">
        <v>622</v>
      </c>
      <c r="B700" s="126" t="s">
        <v>623</v>
      </c>
      <c r="C700" s="125" t="s">
        <v>55</v>
      </c>
      <c r="D700" s="125" t="s">
        <v>335</v>
      </c>
      <c r="E700" s="126" t="s">
        <v>336</v>
      </c>
      <c r="F700" s="125" t="s">
        <v>337</v>
      </c>
      <c r="G700" s="125" t="s">
        <v>67</v>
      </c>
      <c r="H700" s="125" t="s">
        <v>338</v>
      </c>
      <c r="I700" s="125" t="s">
        <v>339</v>
      </c>
      <c r="J700" s="126" t="s">
        <v>378</v>
      </c>
      <c r="K700" s="127" t="n">
        <v>6605.2</v>
      </c>
      <c r="L700" s="127" t="n">
        <v>949.3</v>
      </c>
      <c r="M700" s="127" t="n">
        <v>949.3</v>
      </c>
    </row>
    <row collapsed="false" customFormat="false" customHeight="false" hidden="true" ht="38.25" outlineLevel="3" r="701">
      <c r="A701" s="125" t="s">
        <v>622</v>
      </c>
      <c r="B701" s="126" t="s">
        <v>623</v>
      </c>
      <c r="C701" s="125" t="s">
        <v>55</v>
      </c>
      <c r="D701" s="125" t="s">
        <v>335</v>
      </c>
      <c r="E701" s="126" t="s">
        <v>336</v>
      </c>
      <c r="F701" s="125" t="s">
        <v>337</v>
      </c>
      <c r="G701" s="125" t="s">
        <v>67</v>
      </c>
      <c r="H701" s="125" t="s">
        <v>338</v>
      </c>
      <c r="I701" s="125" t="s">
        <v>339</v>
      </c>
      <c r="J701" s="126" t="s">
        <v>359</v>
      </c>
      <c r="K701" s="127" t="n">
        <v>381.8</v>
      </c>
      <c r="L701" s="127" t="n">
        <v>382.8</v>
      </c>
      <c r="M701" s="127" t="n">
        <v>383.9</v>
      </c>
    </row>
    <row collapsed="false" customFormat="false" customHeight="false" hidden="true" ht="38.25" outlineLevel="3" r="702">
      <c r="A702" s="125" t="s">
        <v>622</v>
      </c>
      <c r="B702" s="126" t="s">
        <v>623</v>
      </c>
      <c r="C702" s="125" t="s">
        <v>55</v>
      </c>
      <c r="D702" s="125" t="s">
        <v>335</v>
      </c>
      <c r="E702" s="126" t="s">
        <v>336</v>
      </c>
      <c r="F702" s="125" t="s">
        <v>337</v>
      </c>
      <c r="G702" s="125" t="s">
        <v>67</v>
      </c>
      <c r="H702" s="125" t="s">
        <v>338</v>
      </c>
      <c r="I702" s="125" t="s">
        <v>339</v>
      </c>
      <c r="J702" s="126" t="s">
        <v>360</v>
      </c>
      <c r="K702" s="127" t="n">
        <v>3045.2</v>
      </c>
      <c r="L702" s="127" t="n">
        <v>2610</v>
      </c>
      <c r="M702" s="127" t="n">
        <v>2610</v>
      </c>
    </row>
    <row collapsed="false" customFormat="false" customHeight="false" hidden="true" ht="38.25" outlineLevel="3" r="703">
      <c r="A703" s="125" t="s">
        <v>622</v>
      </c>
      <c r="B703" s="126" t="s">
        <v>623</v>
      </c>
      <c r="C703" s="125" t="s">
        <v>55</v>
      </c>
      <c r="D703" s="125" t="s">
        <v>335</v>
      </c>
      <c r="E703" s="126" t="s">
        <v>336</v>
      </c>
      <c r="F703" s="125" t="s">
        <v>337</v>
      </c>
      <c r="G703" s="125" t="s">
        <v>67</v>
      </c>
      <c r="H703" s="125" t="s">
        <v>338</v>
      </c>
      <c r="I703" s="125" t="s">
        <v>339</v>
      </c>
      <c r="J703" s="126" t="s">
        <v>362</v>
      </c>
      <c r="K703" s="127" t="n">
        <v>4459.6</v>
      </c>
      <c r="L703" s="127" t="n">
        <v>3520.3</v>
      </c>
      <c r="M703" s="127" t="n">
        <v>3520.3</v>
      </c>
    </row>
    <row collapsed="false" customFormat="false" customHeight="false" hidden="true" ht="38.25" outlineLevel="3" r="704">
      <c r="A704" s="125" t="s">
        <v>622</v>
      </c>
      <c r="B704" s="126" t="s">
        <v>623</v>
      </c>
      <c r="C704" s="125" t="s">
        <v>55</v>
      </c>
      <c r="D704" s="125" t="s">
        <v>335</v>
      </c>
      <c r="E704" s="126" t="s">
        <v>336</v>
      </c>
      <c r="F704" s="125" t="s">
        <v>337</v>
      </c>
      <c r="G704" s="125" t="s">
        <v>67</v>
      </c>
      <c r="H704" s="125" t="s">
        <v>338</v>
      </c>
      <c r="I704" s="125" t="s">
        <v>339</v>
      </c>
      <c r="J704" s="126" t="s">
        <v>363</v>
      </c>
      <c r="K704" s="127" t="n">
        <v>10413.6</v>
      </c>
      <c r="L704" s="127" t="n">
        <v>10413.6</v>
      </c>
      <c r="M704" s="127" t="n">
        <v>10413.6</v>
      </c>
    </row>
    <row collapsed="false" customFormat="false" customHeight="false" hidden="true" ht="38.25" outlineLevel="3" r="705">
      <c r="A705" s="125" t="s">
        <v>622</v>
      </c>
      <c r="B705" s="126" t="s">
        <v>623</v>
      </c>
      <c r="C705" s="125" t="s">
        <v>55</v>
      </c>
      <c r="D705" s="125" t="s">
        <v>335</v>
      </c>
      <c r="E705" s="126" t="s">
        <v>336</v>
      </c>
      <c r="F705" s="125" t="s">
        <v>337</v>
      </c>
      <c r="G705" s="125" t="s">
        <v>67</v>
      </c>
      <c r="H705" s="125" t="s">
        <v>338</v>
      </c>
      <c r="I705" s="125" t="s">
        <v>339</v>
      </c>
      <c r="J705" s="126" t="s">
        <v>364</v>
      </c>
      <c r="K705" s="127" t="n">
        <v>3598.6</v>
      </c>
      <c r="L705" s="127" t="n">
        <v>3246.7</v>
      </c>
      <c r="M705" s="127" t="n">
        <v>3249.5</v>
      </c>
    </row>
    <row collapsed="false" customFormat="false" customHeight="false" hidden="true" ht="38.25" outlineLevel="3" r="706">
      <c r="A706" s="125" t="s">
        <v>622</v>
      </c>
      <c r="B706" s="126" t="s">
        <v>623</v>
      </c>
      <c r="C706" s="125" t="s">
        <v>55</v>
      </c>
      <c r="D706" s="125" t="s">
        <v>335</v>
      </c>
      <c r="E706" s="126" t="s">
        <v>336</v>
      </c>
      <c r="F706" s="125" t="s">
        <v>337</v>
      </c>
      <c r="G706" s="125" t="s">
        <v>67</v>
      </c>
      <c r="H706" s="125" t="s">
        <v>338</v>
      </c>
      <c r="I706" s="125" t="s">
        <v>339</v>
      </c>
      <c r="J706" s="126" t="s">
        <v>365</v>
      </c>
      <c r="K706" s="127" t="n">
        <v>4384</v>
      </c>
      <c r="L706" s="127" t="n">
        <v>4053.7</v>
      </c>
      <c r="M706" s="127" t="n">
        <v>4053.7</v>
      </c>
    </row>
    <row collapsed="false" customFormat="false" customHeight="false" hidden="true" ht="38.25" outlineLevel="3" r="707">
      <c r="A707" s="125" t="s">
        <v>622</v>
      </c>
      <c r="B707" s="126" t="s">
        <v>623</v>
      </c>
      <c r="C707" s="125" t="s">
        <v>55</v>
      </c>
      <c r="D707" s="125" t="s">
        <v>335</v>
      </c>
      <c r="E707" s="126" t="s">
        <v>336</v>
      </c>
      <c r="F707" s="125" t="s">
        <v>337</v>
      </c>
      <c r="G707" s="125" t="s">
        <v>67</v>
      </c>
      <c r="H707" s="125" t="s">
        <v>338</v>
      </c>
      <c r="I707" s="125" t="s">
        <v>339</v>
      </c>
      <c r="J707" s="126" t="s">
        <v>366</v>
      </c>
      <c r="K707" s="127" t="n">
        <v>1125.3</v>
      </c>
      <c r="L707" s="127" t="n">
        <v>369.2</v>
      </c>
      <c r="M707" s="127" t="n">
        <v>369.2</v>
      </c>
    </row>
    <row collapsed="false" customFormat="false" customHeight="false" hidden="true" ht="38.25" outlineLevel="3" r="708">
      <c r="A708" s="125" t="s">
        <v>622</v>
      </c>
      <c r="B708" s="126" t="s">
        <v>623</v>
      </c>
      <c r="C708" s="125" t="s">
        <v>55</v>
      </c>
      <c r="D708" s="125" t="s">
        <v>335</v>
      </c>
      <c r="E708" s="126" t="s">
        <v>336</v>
      </c>
      <c r="F708" s="125" t="s">
        <v>337</v>
      </c>
      <c r="G708" s="125" t="s">
        <v>67</v>
      </c>
      <c r="H708" s="125" t="s">
        <v>338</v>
      </c>
      <c r="I708" s="125" t="s">
        <v>339</v>
      </c>
      <c r="J708" s="126" t="s">
        <v>367</v>
      </c>
      <c r="K708" s="127" t="n">
        <v>34448</v>
      </c>
      <c r="L708" s="127" t="n">
        <v>19831.5</v>
      </c>
      <c r="M708" s="127" t="n">
        <v>19879.6</v>
      </c>
    </row>
    <row collapsed="false" customFormat="false" customHeight="false" hidden="true" ht="38.25" outlineLevel="3" r="709">
      <c r="A709" s="125" t="s">
        <v>622</v>
      </c>
      <c r="B709" s="126" t="s">
        <v>623</v>
      </c>
      <c r="C709" s="125" t="s">
        <v>55</v>
      </c>
      <c r="D709" s="125" t="s">
        <v>335</v>
      </c>
      <c r="E709" s="126" t="s">
        <v>336</v>
      </c>
      <c r="F709" s="125" t="s">
        <v>337</v>
      </c>
      <c r="G709" s="125" t="s">
        <v>67</v>
      </c>
      <c r="H709" s="125" t="s">
        <v>338</v>
      </c>
      <c r="I709" s="125" t="s">
        <v>339</v>
      </c>
      <c r="J709" s="126" t="s">
        <v>370</v>
      </c>
      <c r="K709" s="127" t="n">
        <v>1046.9</v>
      </c>
      <c r="L709" s="127" t="n">
        <v>351.1</v>
      </c>
      <c r="M709" s="127" t="n">
        <v>352.2</v>
      </c>
    </row>
    <row collapsed="false" customFormat="false" customHeight="false" hidden="true" ht="38.25" outlineLevel="3" r="710">
      <c r="A710" s="125" t="s">
        <v>622</v>
      </c>
      <c r="B710" s="126" t="s">
        <v>623</v>
      </c>
      <c r="C710" s="125" t="s">
        <v>55</v>
      </c>
      <c r="D710" s="125" t="s">
        <v>335</v>
      </c>
      <c r="E710" s="126" t="s">
        <v>336</v>
      </c>
      <c r="F710" s="125" t="s">
        <v>337</v>
      </c>
      <c r="G710" s="125" t="s">
        <v>67</v>
      </c>
      <c r="H710" s="125" t="s">
        <v>338</v>
      </c>
      <c r="I710" s="125" t="s">
        <v>339</v>
      </c>
      <c r="J710" s="126" t="s">
        <v>371</v>
      </c>
      <c r="K710" s="127" t="n">
        <v>4462.8</v>
      </c>
      <c r="L710" s="127" t="n">
        <v>50000</v>
      </c>
      <c r="M710" s="127" t="n">
        <v>50000</v>
      </c>
    </row>
    <row collapsed="false" customFormat="false" customHeight="false" hidden="true" ht="38.25" outlineLevel="3" r="711">
      <c r="A711" s="125" t="s">
        <v>622</v>
      </c>
      <c r="B711" s="126" t="s">
        <v>623</v>
      </c>
      <c r="C711" s="125" t="s">
        <v>55</v>
      </c>
      <c r="D711" s="125" t="s">
        <v>379</v>
      </c>
      <c r="E711" s="126" t="s">
        <v>336</v>
      </c>
      <c r="F711" s="125" t="s">
        <v>337</v>
      </c>
      <c r="G711" s="125" t="s">
        <v>67</v>
      </c>
      <c r="H711" s="125" t="s">
        <v>338</v>
      </c>
      <c r="I711" s="125" t="s">
        <v>339</v>
      </c>
      <c r="J711" s="126" t="s">
        <v>380</v>
      </c>
      <c r="K711" s="127" t="n">
        <v>23753.4</v>
      </c>
      <c r="L711" s="127" t="n">
        <v>12893.6</v>
      </c>
      <c r="M711" s="127" t="n">
        <v>12907.1</v>
      </c>
    </row>
    <row collapsed="false" customFormat="false" customHeight="false" hidden="true" ht="38.25" outlineLevel="3" r="712">
      <c r="A712" s="125" t="s">
        <v>622</v>
      </c>
      <c r="B712" s="126" t="s">
        <v>623</v>
      </c>
      <c r="C712" s="125" t="s">
        <v>55</v>
      </c>
      <c r="D712" s="125" t="s">
        <v>379</v>
      </c>
      <c r="E712" s="126" t="s">
        <v>336</v>
      </c>
      <c r="F712" s="125" t="s">
        <v>337</v>
      </c>
      <c r="G712" s="125" t="s">
        <v>67</v>
      </c>
      <c r="H712" s="125" t="s">
        <v>338</v>
      </c>
      <c r="I712" s="125" t="s">
        <v>339</v>
      </c>
      <c r="J712" s="126" t="s">
        <v>381</v>
      </c>
      <c r="K712" s="127" t="n">
        <v>627</v>
      </c>
      <c r="L712" s="127" t="n">
        <v>569</v>
      </c>
      <c r="M712" s="127" t="n">
        <v>569</v>
      </c>
    </row>
    <row collapsed="false" customFormat="false" customHeight="false" hidden="true" ht="38.25" outlineLevel="3" r="713">
      <c r="A713" s="125" t="s">
        <v>622</v>
      </c>
      <c r="B713" s="126" t="s">
        <v>623</v>
      </c>
      <c r="C713" s="125" t="s">
        <v>55</v>
      </c>
      <c r="D713" s="125" t="s">
        <v>379</v>
      </c>
      <c r="E713" s="126" t="s">
        <v>336</v>
      </c>
      <c r="F713" s="125" t="s">
        <v>337</v>
      </c>
      <c r="G713" s="125" t="s">
        <v>67</v>
      </c>
      <c r="H713" s="125" t="s">
        <v>338</v>
      </c>
      <c r="I713" s="125" t="s">
        <v>339</v>
      </c>
      <c r="J713" s="126" t="s">
        <v>384</v>
      </c>
      <c r="K713" s="127" t="n">
        <v>3669.1</v>
      </c>
      <c r="L713" s="127" t="n">
        <v>2629.4</v>
      </c>
      <c r="M713" s="127" t="n">
        <v>2634.4</v>
      </c>
    </row>
    <row collapsed="false" customFormat="false" customHeight="false" hidden="true" ht="38.25" outlineLevel="3" r="714">
      <c r="A714" s="125" t="s">
        <v>622</v>
      </c>
      <c r="B714" s="126" t="s">
        <v>623</v>
      </c>
      <c r="C714" s="125" t="s">
        <v>55</v>
      </c>
      <c r="D714" s="125" t="s">
        <v>379</v>
      </c>
      <c r="E714" s="126" t="s">
        <v>336</v>
      </c>
      <c r="F714" s="125" t="s">
        <v>337</v>
      </c>
      <c r="G714" s="125" t="s">
        <v>67</v>
      </c>
      <c r="H714" s="125" t="s">
        <v>338</v>
      </c>
      <c r="I714" s="125" t="s">
        <v>339</v>
      </c>
      <c r="J714" s="126" t="s">
        <v>385</v>
      </c>
      <c r="K714" s="127" t="n">
        <v>2444.4</v>
      </c>
      <c r="L714" s="127" t="n">
        <v>1162.7</v>
      </c>
      <c r="M714" s="127" t="n">
        <v>1168</v>
      </c>
    </row>
    <row collapsed="false" customFormat="false" customHeight="false" hidden="true" ht="38.25" outlineLevel="3" r="715">
      <c r="A715" s="125" t="s">
        <v>622</v>
      </c>
      <c r="B715" s="126" t="s">
        <v>623</v>
      </c>
      <c r="C715" s="125" t="s">
        <v>55</v>
      </c>
      <c r="D715" s="125" t="s">
        <v>379</v>
      </c>
      <c r="E715" s="126" t="s">
        <v>336</v>
      </c>
      <c r="F715" s="125" t="s">
        <v>337</v>
      </c>
      <c r="G715" s="125" t="s">
        <v>67</v>
      </c>
      <c r="H715" s="125" t="s">
        <v>338</v>
      </c>
      <c r="I715" s="125" t="s">
        <v>339</v>
      </c>
      <c r="J715" s="126" t="s">
        <v>386</v>
      </c>
      <c r="K715" s="127" t="n">
        <v>10840.8</v>
      </c>
      <c r="L715" s="127" t="n">
        <v>10073.9</v>
      </c>
      <c r="M715" s="127" t="n">
        <v>10073.9</v>
      </c>
    </row>
    <row collapsed="false" customFormat="false" customHeight="false" hidden="true" ht="38.25" outlineLevel="3" r="716">
      <c r="A716" s="125" t="s">
        <v>622</v>
      </c>
      <c r="B716" s="126" t="s">
        <v>623</v>
      </c>
      <c r="C716" s="125" t="s">
        <v>55</v>
      </c>
      <c r="D716" s="125" t="s">
        <v>379</v>
      </c>
      <c r="E716" s="126" t="s">
        <v>336</v>
      </c>
      <c r="F716" s="125" t="s">
        <v>337</v>
      </c>
      <c r="G716" s="125" t="s">
        <v>67</v>
      </c>
      <c r="H716" s="125" t="s">
        <v>338</v>
      </c>
      <c r="I716" s="125" t="s">
        <v>339</v>
      </c>
      <c r="J716" s="126" t="s">
        <v>387</v>
      </c>
      <c r="K716" s="127" t="n">
        <v>22300.1</v>
      </c>
      <c r="L716" s="127" t="n">
        <v>13731.4</v>
      </c>
      <c r="M716" s="127" t="n">
        <v>13787.2</v>
      </c>
    </row>
    <row collapsed="false" customFormat="false" customHeight="false" hidden="true" ht="38.25" outlineLevel="3" r="717">
      <c r="A717" s="125" t="s">
        <v>622</v>
      </c>
      <c r="B717" s="126" t="s">
        <v>623</v>
      </c>
      <c r="C717" s="125" t="s">
        <v>55</v>
      </c>
      <c r="D717" s="125" t="s">
        <v>379</v>
      </c>
      <c r="E717" s="126" t="s">
        <v>336</v>
      </c>
      <c r="F717" s="125" t="s">
        <v>337</v>
      </c>
      <c r="G717" s="125" t="s">
        <v>67</v>
      </c>
      <c r="H717" s="125" t="s">
        <v>338</v>
      </c>
      <c r="I717" s="125" t="s">
        <v>339</v>
      </c>
      <c r="J717" s="126" t="s">
        <v>389</v>
      </c>
      <c r="K717" s="127" t="n">
        <v>31434</v>
      </c>
      <c r="L717" s="127" t="n">
        <v>3066.6</v>
      </c>
      <c r="M717" s="127" t="n">
        <v>3066.6</v>
      </c>
    </row>
    <row collapsed="false" customFormat="false" customHeight="false" hidden="true" ht="38.25" outlineLevel="3" r="718">
      <c r="A718" s="125" t="s">
        <v>622</v>
      </c>
      <c r="B718" s="126" t="s">
        <v>623</v>
      </c>
      <c r="C718" s="125" t="s">
        <v>55</v>
      </c>
      <c r="D718" s="125" t="s">
        <v>379</v>
      </c>
      <c r="E718" s="126" t="s">
        <v>336</v>
      </c>
      <c r="F718" s="125" t="s">
        <v>337</v>
      </c>
      <c r="G718" s="125" t="s">
        <v>67</v>
      </c>
      <c r="H718" s="125" t="s">
        <v>338</v>
      </c>
      <c r="I718" s="125" t="s">
        <v>339</v>
      </c>
      <c r="J718" s="126" t="s">
        <v>392</v>
      </c>
      <c r="K718" s="127" t="n">
        <v>2270.8</v>
      </c>
      <c r="L718" s="127" t="n">
        <v>2111.5</v>
      </c>
      <c r="M718" s="127" t="n">
        <v>2111.5</v>
      </c>
    </row>
    <row collapsed="false" customFormat="false" customHeight="false" hidden="true" ht="38.25" outlineLevel="3" r="719">
      <c r="A719" s="125" t="s">
        <v>622</v>
      </c>
      <c r="B719" s="126" t="s">
        <v>623</v>
      </c>
      <c r="C719" s="125" t="s">
        <v>55</v>
      </c>
      <c r="D719" s="125" t="s">
        <v>379</v>
      </c>
      <c r="E719" s="126" t="s">
        <v>336</v>
      </c>
      <c r="F719" s="125" t="s">
        <v>337</v>
      </c>
      <c r="G719" s="125" t="s">
        <v>67</v>
      </c>
      <c r="H719" s="125" t="s">
        <v>338</v>
      </c>
      <c r="I719" s="125" t="s">
        <v>339</v>
      </c>
      <c r="J719" s="126" t="s">
        <v>394</v>
      </c>
      <c r="K719" s="127" t="n">
        <v>25102.3</v>
      </c>
      <c r="L719" s="127" t="n">
        <v>13273.3</v>
      </c>
      <c r="M719" s="127" t="n">
        <v>13296.3</v>
      </c>
    </row>
    <row collapsed="false" customFormat="false" customHeight="false" hidden="true" ht="38.25" outlineLevel="3" r="720">
      <c r="A720" s="125" t="s">
        <v>622</v>
      </c>
      <c r="B720" s="126" t="s">
        <v>623</v>
      </c>
      <c r="C720" s="125" t="s">
        <v>55</v>
      </c>
      <c r="D720" s="125" t="s">
        <v>379</v>
      </c>
      <c r="E720" s="126" t="s">
        <v>336</v>
      </c>
      <c r="F720" s="125" t="s">
        <v>337</v>
      </c>
      <c r="G720" s="125" t="s">
        <v>67</v>
      </c>
      <c r="H720" s="125" t="s">
        <v>338</v>
      </c>
      <c r="I720" s="125" t="s">
        <v>339</v>
      </c>
      <c r="J720" s="126" t="s">
        <v>371</v>
      </c>
      <c r="K720" s="127" t="n">
        <v>20616.8</v>
      </c>
      <c r="L720" s="127" t="n">
        <v>50000</v>
      </c>
      <c r="M720" s="127" t="n">
        <v>50000</v>
      </c>
    </row>
    <row collapsed="false" customFormat="false" customHeight="false" hidden="true" ht="25.5" outlineLevel="1" r="721">
      <c r="A721" s="120" t="s">
        <v>624</v>
      </c>
      <c r="B721" s="121" t="s">
        <v>625</v>
      </c>
      <c r="C721" s="122"/>
      <c r="D721" s="122"/>
      <c r="E721" s="121"/>
      <c r="F721" s="122"/>
      <c r="G721" s="122"/>
      <c r="H721" s="122"/>
      <c r="I721" s="122"/>
      <c r="J721" s="121"/>
      <c r="K721" s="123" t="n">
        <v>57305.1</v>
      </c>
      <c r="L721" s="123" t="n">
        <v>0</v>
      </c>
      <c r="M721" s="123" t="n">
        <v>0</v>
      </c>
    </row>
    <row collapsed="false" customFormat="false" customHeight="false" hidden="true" ht="25.5" outlineLevel="2" r="722">
      <c r="A722" s="120" t="s">
        <v>626</v>
      </c>
      <c r="B722" s="121" t="s">
        <v>627</v>
      </c>
      <c r="C722" s="122"/>
      <c r="D722" s="122"/>
      <c r="E722" s="121"/>
      <c r="F722" s="122"/>
      <c r="G722" s="122"/>
      <c r="H722" s="122"/>
      <c r="I722" s="122"/>
      <c r="J722" s="121"/>
      <c r="K722" s="123" t="n">
        <v>64.3</v>
      </c>
      <c r="L722" s="123" t="n">
        <v>0</v>
      </c>
      <c r="M722" s="123" t="n">
        <v>0</v>
      </c>
    </row>
    <row collapsed="false" customFormat="false" customHeight="false" hidden="true" ht="51" outlineLevel="3" r="723">
      <c r="A723" s="125" t="s">
        <v>628</v>
      </c>
      <c r="B723" s="126" t="s">
        <v>629</v>
      </c>
      <c r="C723" s="125" t="s">
        <v>55</v>
      </c>
      <c r="D723" s="125" t="s">
        <v>379</v>
      </c>
      <c r="E723" s="126" t="s">
        <v>336</v>
      </c>
      <c r="F723" s="125" t="s">
        <v>421</v>
      </c>
      <c r="G723" s="125" t="s">
        <v>67</v>
      </c>
      <c r="H723" s="125" t="s">
        <v>338</v>
      </c>
      <c r="I723" s="125" t="s">
        <v>339</v>
      </c>
      <c r="J723" s="126" t="s">
        <v>396</v>
      </c>
      <c r="K723" s="127" t="n">
        <v>64.3</v>
      </c>
      <c r="L723" s="127" t="n">
        <v>0</v>
      </c>
      <c r="M723" s="127" t="n">
        <v>0</v>
      </c>
    </row>
    <row collapsed="false" customFormat="false" customHeight="false" hidden="true" ht="12.75" outlineLevel="2" r="724">
      <c r="A724" s="120" t="s">
        <v>630</v>
      </c>
      <c r="B724" s="121" t="s">
        <v>631</v>
      </c>
      <c r="C724" s="122"/>
      <c r="D724" s="122"/>
      <c r="E724" s="121"/>
      <c r="F724" s="122"/>
      <c r="G724" s="122"/>
      <c r="H724" s="122"/>
      <c r="I724" s="122"/>
      <c r="J724" s="121"/>
      <c r="K724" s="123" t="n">
        <v>57240.8</v>
      </c>
      <c r="L724" s="123" t="n">
        <v>0</v>
      </c>
      <c r="M724" s="123" t="n">
        <v>0</v>
      </c>
    </row>
    <row collapsed="false" customFormat="false" customHeight="false" hidden="true" ht="25.5" outlineLevel="3" r="725">
      <c r="A725" s="125" t="s">
        <v>630</v>
      </c>
      <c r="B725" s="126" t="s">
        <v>631</v>
      </c>
      <c r="C725" s="125" t="s">
        <v>62</v>
      </c>
      <c r="D725" s="125" t="s">
        <v>335</v>
      </c>
      <c r="E725" s="126" t="s">
        <v>336</v>
      </c>
      <c r="F725" s="125" t="s">
        <v>421</v>
      </c>
      <c r="G725" s="125" t="s">
        <v>67</v>
      </c>
      <c r="H725" s="125" t="s">
        <v>338</v>
      </c>
      <c r="I725" s="125" t="s">
        <v>339</v>
      </c>
      <c r="J725" s="126" t="s">
        <v>459</v>
      </c>
      <c r="K725" s="127" t="n">
        <v>18912.8</v>
      </c>
      <c r="L725" s="127" t="n">
        <v>0</v>
      </c>
      <c r="M725" s="127" t="n">
        <v>0</v>
      </c>
    </row>
    <row collapsed="false" customFormat="false" customHeight="false" hidden="true" ht="25.5" outlineLevel="3" r="726">
      <c r="A726" s="125" t="s">
        <v>630</v>
      </c>
      <c r="B726" s="126" t="s">
        <v>631</v>
      </c>
      <c r="C726" s="125" t="s">
        <v>62</v>
      </c>
      <c r="D726" s="125" t="s">
        <v>335</v>
      </c>
      <c r="E726" s="126" t="s">
        <v>336</v>
      </c>
      <c r="F726" s="125" t="s">
        <v>421</v>
      </c>
      <c r="G726" s="125" t="s">
        <v>67</v>
      </c>
      <c r="H726" s="125" t="s">
        <v>338</v>
      </c>
      <c r="I726" s="125" t="s">
        <v>339</v>
      </c>
      <c r="J726" s="126" t="s">
        <v>465</v>
      </c>
      <c r="K726" s="127" t="n">
        <v>6900</v>
      </c>
      <c r="L726" s="127" t="n">
        <v>0</v>
      </c>
      <c r="M726" s="127" t="n">
        <v>0</v>
      </c>
    </row>
    <row collapsed="false" customFormat="false" customHeight="false" hidden="true" ht="25.5" outlineLevel="3" r="727">
      <c r="A727" s="125" t="s">
        <v>630</v>
      </c>
      <c r="B727" s="126" t="s">
        <v>631</v>
      </c>
      <c r="C727" s="125" t="s">
        <v>62</v>
      </c>
      <c r="D727" s="125" t="s">
        <v>335</v>
      </c>
      <c r="E727" s="126" t="s">
        <v>336</v>
      </c>
      <c r="F727" s="125" t="s">
        <v>421</v>
      </c>
      <c r="G727" s="125" t="s">
        <v>67</v>
      </c>
      <c r="H727" s="125" t="s">
        <v>338</v>
      </c>
      <c r="I727" s="125" t="s">
        <v>339</v>
      </c>
      <c r="J727" s="126" t="s">
        <v>502</v>
      </c>
      <c r="K727" s="127" t="n">
        <v>2400</v>
      </c>
      <c r="L727" s="127" t="n">
        <v>0</v>
      </c>
      <c r="M727" s="127" t="n">
        <v>0</v>
      </c>
    </row>
    <row collapsed="false" customFormat="false" customHeight="false" hidden="true" ht="25.5" outlineLevel="3" r="728">
      <c r="A728" s="125" t="s">
        <v>630</v>
      </c>
      <c r="B728" s="126" t="s">
        <v>631</v>
      </c>
      <c r="C728" s="125" t="s">
        <v>401</v>
      </c>
      <c r="D728" s="125" t="s">
        <v>335</v>
      </c>
      <c r="E728" s="126" t="s">
        <v>336</v>
      </c>
      <c r="F728" s="125" t="s">
        <v>421</v>
      </c>
      <c r="G728" s="125" t="s">
        <v>67</v>
      </c>
      <c r="H728" s="125" t="s">
        <v>338</v>
      </c>
      <c r="I728" s="125" t="s">
        <v>339</v>
      </c>
      <c r="J728" s="126" t="s">
        <v>482</v>
      </c>
      <c r="K728" s="127" t="n">
        <v>980</v>
      </c>
      <c r="L728" s="127" t="n">
        <v>0</v>
      </c>
      <c r="M728" s="127" t="n">
        <v>0</v>
      </c>
    </row>
    <row collapsed="false" customFormat="false" customHeight="false" hidden="true" ht="51" outlineLevel="3" r="729">
      <c r="A729" s="125" t="s">
        <v>632</v>
      </c>
      <c r="B729" s="126" t="s">
        <v>633</v>
      </c>
      <c r="C729" s="125" t="s">
        <v>62</v>
      </c>
      <c r="D729" s="125" t="s">
        <v>634</v>
      </c>
      <c r="E729" s="126" t="s">
        <v>635</v>
      </c>
      <c r="F729" s="125" t="s">
        <v>421</v>
      </c>
      <c r="G729" s="125" t="s">
        <v>67</v>
      </c>
      <c r="H729" s="125" t="s">
        <v>338</v>
      </c>
      <c r="I729" s="125" t="s">
        <v>521</v>
      </c>
      <c r="J729" s="126" t="s">
        <v>371</v>
      </c>
      <c r="K729" s="127" t="n">
        <v>28048</v>
      </c>
      <c r="L729" s="127" t="n">
        <v>0</v>
      </c>
      <c r="M729" s="127" t="n">
        <v>0</v>
      </c>
    </row>
    <row collapsed="false" customFormat="false" customHeight="false" hidden="true" ht="25.5" outlineLevel="1" r="730">
      <c r="A730" s="120" t="s">
        <v>636</v>
      </c>
      <c r="B730" s="121" t="s">
        <v>637</v>
      </c>
      <c r="C730" s="122"/>
      <c r="D730" s="122"/>
      <c r="E730" s="121"/>
      <c r="F730" s="122"/>
      <c r="G730" s="122"/>
      <c r="H730" s="122"/>
      <c r="I730" s="122"/>
      <c r="J730" s="121"/>
      <c r="K730" s="123" t="n">
        <v>61805</v>
      </c>
      <c r="L730" s="123" t="n">
        <v>7896</v>
      </c>
      <c r="M730" s="123" t="n">
        <v>7896</v>
      </c>
    </row>
    <row collapsed="false" customFormat="false" customHeight="false" hidden="true" ht="51" outlineLevel="2" r="731">
      <c r="A731" s="120" t="s">
        <v>638</v>
      </c>
      <c r="B731" s="121" t="s">
        <v>639</v>
      </c>
      <c r="C731" s="122"/>
      <c r="D731" s="122"/>
      <c r="E731" s="121"/>
      <c r="F731" s="122"/>
      <c r="G731" s="122"/>
      <c r="H731" s="122"/>
      <c r="I731" s="122"/>
      <c r="J731" s="121"/>
      <c r="K731" s="123" t="n">
        <v>2909</v>
      </c>
      <c r="L731" s="123" t="n">
        <v>0</v>
      </c>
      <c r="M731" s="123" t="n">
        <v>0</v>
      </c>
    </row>
    <row collapsed="false" customFormat="false" customHeight="false" hidden="true" ht="51" outlineLevel="3" r="732">
      <c r="A732" s="125" t="s">
        <v>638</v>
      </c>
      <c r="B732" s="126" t="s">
        <v>639</v>
      </c>
      <c r="C732" s="125" t="s">
        <v>48</v>
      </c>
      <c r="D732" s="125" t="s">
        <v>117</v>
      </c>
      <c r="E732" s="126" t="s">
        <v>417</v>
      </c>
      <c r="F732" s="125" t="s">
        <v>426</v>
      </c>
      <c r="G732" s="125" t="s">
        <v>67</v>
      </c>
      <c r="H732" s="125" t="s">
        <v>405</v>
      </c>
      <c r="I732" s="125" t="s">
        <v>339</v>
      </c>
      <c r="J732" s="126" t="s">
        <v>371</v>
      </c>
      <c r="K732" s="127" t="n">
        <v>720</v>
      </c>
      <c r="L732" s="127" t="n">
        <v>0</v>
      </c>
      <c r="M732" s="127" t="n">
        <v>0</v>
      </c>
    </row>
    <row collapsed="false" customFormat="false" customHeight="false" hidden="true" ht="38.25" outlineLevel="3" r="733">
      <c r="A733" s="125" t="s">
        <v>640</v>
      </c>
      <c r="B733" s="126" t="s">
        <v>641</v>
      </c>
      <c r="C733" s="125" t="s">
        <v>62</v>
      </c>
      <c r="D733" s="125" t="s">
        <v>335</v>
      </c>
      <c r="E733" s="126" t="s">
        <v>336</v>
      </c>
      <c r="F733" s="125" t="s">
        <v>421</v>
      </c>
      <c r="G733" s="125" t="s">
        <v>67</v>
      </c>
      <c r="H733" s="125" t="s">
        <v>338</v>
      </c>
      <c r="I733" s="125" t="s">
        <v>339</v>
      </c>
      <c r="J733" s="126" t="s">
        <v>340</v>
      </c>
      <c r="K733" s="127" t="n">
        <v>69.6</v>
      </c>
      <c r="L733" s="127" t="n">
        <v>0</v>
      </c>
      <c r="M733" s="127" t="n">
        <v>0</v>
      </c>
    </row>
    <row collapsed="false" customFormat="false" customHeight="false" hidden="true" ht="38.25" outlineLevel="3" r="734">
      <c r="A734" s="125" t="s">
        <v>640</v>
      </c>
      <c r="B734" s="126" t="s">
        <v>641</v>
      </c>
      <c r="C734" s="125" t="s">
        <v>62</v>
      </c>
      <c r="D734" s="125" t="s">
        <v>335</v>
      </c>
      <c r="E734" s="126" t="s">
        <v>336</v>
      </c>
      <c r="F734" s="125" t="s">
        <v>421</v>
      </c>
      <c r="G734" s="125" t="s">
        <v>67</v>
      </c>
      <c r="H734" s="125" t="s">
        <v>338</v>
      </c>
      <c r="I734" s="125" t="s">
        <v>339</v>
      </c>
      <c r="J734" s="126" t="s">
        <v>341</v>
      </c>
      <c r="K734" s="127" t="n">
        <v>104.4</v>
      </c>
      <c r="L734" s="127" t="n">
        <v>0</v>
      </c>
      <c r="M734" s="127" t="n">
        <v>0</v>
      </c>
    </row>
    <row collapsed="false" customFormat="false" customHeight="false" hidden="true" ht="38.25" outlineLevel="3" r="735">
      <c r="A735" s="125" t="s">
        <v>640</v>
      </c>
      <c r="B735" s="126" t="s">
        <v>641</v>
      </c>
      <c r="C735" s="125" t="s">
        <v>62</v>
      </c>
      <c r="D735" s="125" t="s">
        <v>335</v>
      </c>
      <c r="E735" s="126" t="s">
        <v>336</v>
      </c>
      <c r="F735" s="125" t="s">
        <v>421</v>
      </c>
      <c r="G735" s="125" t="s">
        <v>67</v>
      </c>
      <c r="H735" s="125" t="s">
        <v>338</v>
      </c>
      <c r="I735" s="125" t="s">
        <v>339</v>
      </c>
      <c r="J735" s="126" t="s">
        <v>343</v>
      </c>
      <c r="K735" s="127" t="n">
        <v>34.8</v>
      </c>
      <c r="L735" s="127" t="n">
        <v>0</v>
      </c>
      <c r="M735" s="127" t="n">
        <v>0</v>
      </c>
    </row>
    <row collapsed="false" customFormat="false" customHeight="false" hidden="true" ht="38.25" outlineLevel="3" r="736">
      <c r="A736" s="125" t="s">
        <v>640</v>
      </c>
      <c r="B736" s="126" t="s">
        <v>641</v>
      </c>
      <c r="C736" s="125" t="s">
        <v>62</v>
      </c>
      <c r="D736" s="125" t="s">
        <v>335</v>
      </c>
      <c r="E736" s="126" t="s">
        <v>336</v>
      </c>
      <c r="F736" s="125" t="s">
        <v>421</v>
      </c>
      <c r="G736" s="125" t="s">
        <v>67</v>
      </c>
      <c r="H736" s="125" t="s">
        <v>338</v>
      </c>
      <c r="I736" s="125" t="s">
        <v>339</v>
      </c>
      <c r="J736" s="126" t="s">
        <v>345</v>
      </c>
      <c r="K736" s="127" t="n">
        <v>69.6</v>
      </c>
      <c r="L736" s="127" t="n">
        <v>0</v>
      </c>
      <c r="M736" s="127" t="n">
        <v>0</v>
      </c>
    </row>
    <row collapsed="false" customFormat="false" customHeight="false" hidden="true" ht="38.25" outlineLevel="3" r="737">
      <c r="A737" s="125" t="s">
        <v>640</v>
      </c>
      <c r="B737" s="126" t="s">
        <v>641</v>
      </c>
      <c r="C737" s="125" t="s">
        <v>62</v>
      </c>
      <c r="D737" s="125" t="s">
        <v>335</v>
      </c>
      <c r="E737" s="126" t="s">
        <v>336</v>
      </c>
      <c r="F737" s="125" t="s">
        <v>421</v>
      </c>
      <c r="G737" s="125" t="s">
        <v>67</v>
      </c>
      <c r="H737" s="125" t="s">
        <v>338</v>
      </c>
      <c r="I737" s="125" t="s">
        <v>339</v>
      </c>
      <c r="J737" s="126" t="s">
        <v>347</v>
      </c>
      <c r="K737" s="127" t="n">
        <v>69.6</v>
      </c>
      <c r="L737" s="127" t="n">
        <v>0</v>
      </c>
      <c r="M737" s="127" t="n">
        <v>0</v>
      </c>
    </row>
    <row collapsed="false" customFormat="false" customHeight="false" hidden="true" ht="38.25" outlineLevel="3" r="738">
      <c r="A738" s="125" t="s">
        <v>640</v>
      </c>
      <c r="B738" s="126" t="s">
        <v>641</v>
      </c>
      <c r="C738" s="125" t="s">
        <v>62</v>
      </c>
      <c r="D738" s="125" t="s">
        <v>335</v>
      </c>
      <c r="E738" s="126" t="s">
        <v>336</v>
      </c>
      <c r="F738" s="125" t="s">
        <v>421</v>
      </c>
      <c r="G738" s="125" t="s">
        <v>67</v>
      </c>
      <c r="H738" s="125" t="s">
        <v>338</v>
      </c>
      <c r="I738" s="125" t="s">
        <v>339</v>
      </c>
      <c r="J738" s="126" t="s">
        <v>348</v>
      </c>
      <c r="K738" s="127" t="n">
        <v>69.6</v>
      </c>
      <c r="L738" s="127" t="n">
        <v>0</v>
      </c>
      <c r="M738" s="127" t="n">
        <v>0</v>
      </c>
    </row>
    <row collapsed="false" customFormat="false" customHeight="false" hidden="true" ht="38.25" outlineLevel="3" r="739">
      <c r="A739" s="125" t="s">
        <v>640</v>
      </c>
      <c r="B739" s="126" t="s">
        <v>641</v>
      </c>
      <c r="C739" s="125" t="s">
        <v>62</v>
      </c>
      <c r="D739" s="125" t="s">
        <v>335</v>
      </c>
      <c r="E739" s="126" t="s">
        <v>336</v>
      </c>
      <c r="F739" s="125" t="s">
        <v>421</v>
      </c>
      <c r="G739" s="125" t="s">
        <v>67</v>
      </c>
      <c r="H739" s="125" t="s">
        <v>338</v>
      </c>
      <c r="I739" s="125" t="s">
        <v>339</v>
      </c>
      <c r="J739" s="126" t="s">
        <v>350</v>
      </c>
      <c r="K739" s="127" t="n">
        <v>69.6</v>
      </c>
      <c r="L739" s="127" t="n">
        <v>0</v>
      </c>
      <c r="M739" s="127" t="n">
        <v>0</v>
      </c>
    </row>
    <row collapsed="false" customFormat="false" customHeight="false" hidden="true" ht="38.25" outlineLevel="3" r="740">
      <c r="A740" s="125" t="s">
        <v>640</v>
      </c>
      <c r="B740" s="126" t="s">
        <v>641</v>
      </c>
      <c r="C740" s="125" t="s">
        <v>62</v>
      </c>
      <c r="D740" s="125" t="s">
        <v>335</v>
      </c>
      <c r="E740" s="126" t="s">
        <v>336</v>
      </c>
      <c r="F740" s="125" t="s">
        <v>421</v>
      </c>
      <c r="G740" s="125" t="s">
        <v>67</v>
      </c>
      <c r="H740" s="125" t="s">
        <v>338</v>
      </c>
      <c r="I740" s="125" t="s">
        <v>339</v>
      </c>
      <c r="J740" s="126" t="s">
        <v>351</v>
      </c>
      <c r="K740" s="127" t="n">
        <v>34.8</v>
      </c>
      <c r="L740" s="127" t="n">
        <v>0</v>
      </c>
      <c r="M740" s="127" t="n">
        <v>0</v>
      </c>
    </row>
    <row collapsed="false" customFormat="false" customHeight="false" hidden="true" ht="38.25" outlineLevel="3" r="741">
      <c r="A741" s="125" t="s">
        <v>640</v>
      </c>
      <c r="B741" s="126" t="s">
        <v>641</v>
      </c>
      <c r="C741" s="125" t="s">
        <v>62</v>
      </c>
      <c r="D741" s="125" t="s">
        <v>335</v>
      </c>
      <c r="E741" s="126" t="s">
        <v>336</v>
      </c>
      <c r="F741" s="125" t="s">
        <v>421</v>
      </c>
      <c r="G741" s="125" t="s">
        <v>67</v>
      </c>
      <c r="H741" s="125" t="s">
        <v>338</v>
      </c>
      <c r="I741" s="125" t="s">
        <v>339</v>
      </c>
      <c r="J741" s="126" t="s">
        <v>354</v>
      </c>
      <c r="K741" s="127" t="n">
        <v>69.6</v>
      </c>
      <c r="L741" s="127" t="n">
        <v>0</v>
      </c>
      <c r="M741" s="127" t="n">
        <v>0</v>
      </c>
    </row>
    <row collapsed="false" customFormat="false" customHeight="false" hidden="true" ht="38.25" outlineLevel="3" r="742">
      <c r="A742" s="125" t="s">
        <v>640</v>
      </c>
      <c r="B742" s="126" t="s">
        <v>641</v>
      </c>
      <c r="C742" s="125" t="s">
        <v>62</v>
      </c>
      <c r="D742" s="125" t="s">
        <v>335</v>
      </c>
      <c r="E742" s="126" t="s">
        <v>336</v>
      </c>
      <c r="F742" s="125" t="s">
        <v>421</v>
      </c>
      <c r="G742" s="125" t="s">
        <v>67</v>
      </c>
      <c r="H742" s="125" t="s">
        <v>338</v>
      </c>
      <c r="I742" s="125" t="s">
        <v>339</v>
      </c>
      <c r="J742" s="126" t="s">
        <v>356</v>
      </c>
      <c r="K742" s="127" t="n">
        <v>34.8</v>
      </c>
      <c r="L742" s="127" t="n">
        <v>0</v>
      </c>
      <c r="M742" s="127" t="n">
        <v>0</v>
      </c>
    </row>
    <row collapsed="false" customFormat="false" customHeight="false" hidden="true" ht="38.25" outlineLevel="3" r="743">
      <c r="A743" s="125" t="s">
        <v>640</v>
      </c>
      <c r="B743" s="126" t="s">
        <v>641</v>
      </c>
      <c r="C743" s="125" t="s">
        <v>62</v>
      </c>
      <c r="D743" s="125" t="s">
        <v>335</v>
      </c>
      <c r="E743" s="126" t="s">
        <v>336</v>
      </c>
      <c r="F743" s="125" t="s">
        <v>421</v>
      </c>
      <c r="G743" s="125" t="s">
        <v>67</v>
      </c>
      <c r="H743" s="125" t="s">
        <v>338</v>
      </c>
      <c r="I743" s="125" t="s">
        <v>339</v>
      </c>
      <c r="J743" s="126" t="s">
        <v>357</v>
      </c>
      <c r="K743" s="127" t="n">
        <v>69.6</v>
      </c>
      <c r="L743" s="127" t="n">
        <v>0</v>
      </c>
      <c r="M743" s="127" t="n">
        <v>0</v>
      </c>
    </row>
    <row collapsed="false" customFormat="false" customHeight="false" hidden="true" ht="38.25" outlineLevel="3" r="744">
      <c r="A744" s="125" t="s">
        <v>640</v>
      </c>
      <c r="B744" s="126" t="s">
        <v>641</v>
      </c>
      <c r="C744" s="125" t="s">
        <v>62</v>
      </c>
      <c r="D744" s="125" t="s">
        <v>335</v>
      </c>
      <c r="E744" s="126" t="s">
        <v>336</v>
      </c>
      <c r="F744" s="125" t="s">
        <v>421</v>
      </c>
      <c r="G744" s="125" t="s">
        <v>67</v>
      </c>
      <c r="H744" s="125" t="s">
        <v>338</v>
      </c>
      <c r="I744" s="125" t="s">
        <v>339</v>
      </c>
      <c r="J744" s="126" t="s">
        <v>377</v>
      </c>
      <c r="K744" s="127" t="n">
        <v>69.6</v>
      </c>
      <c r="L744" s="127" t="n">
        <v>0</v>
      </c>
      <c r="M744" s="127" t="n">
        <v>0</v>
      </c>
    </row>
    <row collapsed="false" customFormat="false" customHeight="false" hidden="true" ht="38.25" outlineLevel="3" r="745">
      <c r="A745" s="125" t="s">
        <v>640</v>
      </c>
      <c r="B745" s="126" t="s">
        <v>641</v>
      </c>
      <c r="C745" s="125" t="s">
        <v>62</v>
      </c>
      <c r="D745" s="125" t="s">
        <v>335</v>
      </c>
      <c r="E745" s="126" t="s">
        <v>336</v>
      </c>
      <c r="F745" s="125" t="s">
        <v>421</v>
      </c>
      <c r="G745" s="125" t="s">
        <v>67</v>
      </c>
      <c r="H745" s="125" t="s">
        <v>338</v>
      </c>
      <c r="I745" s="125" t="s">
        <v>339</v>
      </c>
      <c r="J745" s="126" t="s">
        <v>358</v>
      </c>
      <c r="K745" s="127" t="n">
        <v>34.8</v>
      </c>
      <c r="L745" s="127" t="n">
        <v>0</v>
      </c>
      <c r="M745" s="127" t="n">
        <v>0</v>
      </c>
    </row>
    <row collapsed="false" customFormat="false" customHeight="false" hidden="true" ht="38.25" outlineLevel="3" r="746">
      <c r="A746" s="125" t="s">
        <v>640</v>
      </c>
      <c r="B746" s="126" t="s">
        <v>641</v>
      </c>
      <c r="C746" s="125" t="s">
        <v>62</v>
      </c>
      <c r="D746" s="125" t="s">
        <v>335</v>
      </c>
      <c r="E746" s="126" t="s">
        <v>336</v>
      </c>
      <c r="F746" s="125" t="s">
        <v>421</v>
      </c>
      <c r="G746" s="125" t="s">
        <v>67</v>
      </c>
      <c r="H746" s="125" t="s">
        <v>338</v>
      </c>
      <c r="I746" s="125" t="s">
        <v>339</v>
      </c>
      <c r="J746" s="126" t="s">
        <v>378</v>
      </c>
      <c r="K746" s="127" t="n">
        <v>34.8</v>
      </c>
      <c r="L746" s="127" t="n">
        <v>0</v>
      </c>
      <c r="M746" s="127" t="n">
        <v>0</v>
      </c>
    </row>
    <row collapsed="false" customFormat="false" customHeight="false" hidden="true" ht="38.25" outlineLevel="3" r="747">
      <c r="A747" s="125" t="s">
        <v>640</v>
      </c>
      <c r="B747" s="126" t="s">
        <v>641</v>
      </c>
      <c r="C747" s="125" t="s">
        <v>62</v>
      </c>
      <c r="D747" s="125" t="s">
        <v>335</v>
      </c>
      <c r="E747" s="126" t="s">
        <v>336</v>
      </c>
      <c r="F747" s="125" t="s">
        <v>421</v>
      </c>
      <c r="G747" s="125" t="s">
        <v>67</v>
      </c>
      <c r="H747" s="125" t="s">
        <v>338</v>
      </c>
      <c r="I747" s="125" t="s">
        <v>339</v>
      </c>
      <c r="J747" s="126" t="s">
        <v>359</v>
      </c>
      <c r="K747" s="127" t="n">
        <v>34.8</v>
      </c>
      <c r="L747" s="127" t="n">
        <v>0</v>
      </c>
      <c r="M747" s="127" t="n">
        <v>0</v>
      </c>
    </row>
    <row collapsed="false" customFormat="false" customHeight="false" hidden="true" ht="38.25" outlineLevel="3" r="748">
      <c r="A748" s="125" t="s">
        <v>640</v>
      </c>
      <c r="B748" s="126" t="s">
        <v>641</v>
      </c>
      <c r="C748" s="125" t="s">
        <v>62</v>
      </c>
      <c r="D748" s="125" t="s">
        <v>335</v>
      </c>
      <c r="E748" s="126" t="s">
        <v>336</v>
      </c>
      <c r="F748" s="125" t="s">
        <v>421</v>
      </c>
      <c r="G748" s="125" t="s">
        <v>67</v>
      </c>
      <c r="H748" s="125" t="s">
        <v>338</v>
      </c>
      <c r="I748" s="125" t="s">
        <v>339</v>
      </c>
      <c r="J748" s="126" t="s">
        <v>360</v>
      </c>
      <c r="K748" s="127" t="n">
        <v>69.6</v>
      </c>
      <c r="L748" s="127" t="n">
        <v>0</v>
      </c>
      <c r="M748" s="127" t="n">
        <v>0</v>
      </c>
    </row>
    <row collapsed="false" customFormat="false" customHeight="false" hidden="true" ht="38.25" outlineLevel="3" r="749">
      <c r="A749" s="125" t="s">
        <v>640</v>
      </c>
      <c r="B749" s="126" t="s">
        <v>641</v>
      </c>
      <c r="C749" s="125" t="s">
        <v>62</v>
      </c>
      <c r="D749" s="125" t="s">
        <v>335</v>
      </c>
      <c r="E749" s="126" t="s">
        <v>336</v>
      </c>
      <c r="F749" s="125" t="s">
        <v>421</v>
      </c>
      <c r="G749" s="125" t="s">
        <v>67</v>
      </c>
      <c r="H749" s="125" t="s">
        <v>338</v>
      </c>
      <c r="I749" s="125" t="s">
        <v>339</v>
      </c>
      <c r="J749" s="126" t="s">
        <v>361</v>
      </c>
      <c r="K749" s="127" t="n">
        <v>104.4</v>
      </c>
      <c r="L749" s="127" t="n">
        <v>0</v>
      </c>
      <c r="M749" s="127" t="n">
        <v>0</v>
      </c>
    </row>
    <row collapsed="false" customFormat="false" customHeight="false" hidden="true" ht="38.25" outlineLevel="3" r="750">
      <c r="A750" s="125" t="s">
        <v>640</v>
      </c>
      <c r="B750" s="126" t="s">
        <v>641</v>
      </c>
      <c r="C750" s="125" t="s">
        <v>62</v>
      </c>
      <c r="D750" s="125" t="s">
        <v>335</v>
      </c>
      <c r="E750" s="126" t="s">
        <v>336</v>
      </c>
      <c r="F750" s="125" t="s">
        <v>421</v>
      </c>
      <c r="G750" s="125" t="s">
        <v>67</v>
      </c>
      <c r="H750" s="125" t="s">
        <v>338</v>
      </c>
      <c r="I750" s="125" t="s">
        <v>339</v>
      </c>
      <c r="J750" s="126" t="s">
        <v>362</v>
      </c>
      <c r="K750" s="127" t="n">
        <v>69.6</v>
      </c>
      <c r="L750" s="127" t="n">
        <v>0</v>
      </c>
      <c r="M750" s="127" t="n">
        <v>0</v>
      </c>
    </row>
    <row collapsed="false" customFormat="false" customHeight="false" hidden="true" ht="38.25" outlineLevel="3" r="751">
      <c r="A751" s="125" t="s">
        <v>640</v>
      </c>
      <c r="B751" s="126" t="s">
        <v>641</v>
      </c>
      <c r="C751" s="125" t="s">
        <v>62</v>
      </c>
      <c r="D751" s="125" t="s">
        <v>335</v>
      </c>
      <c r="E751" s="126" t="s">
        <v>336</v>
      </c>
      <c r="F751" s="125" t="s">
        <v>421</v>
      </c>
      <c r="G751" s="125" t="s">
        <v>67</v>
      </c>
      <c r="H751" s="125" t="s">
        <v>338</v>
      </c>
      <c r="I751" s="125" t="s">
        <v>339</v>
      </c>
      <c r="J751" s="126" t="s">
        <v>363</v>
      </c>
      <c r="K751" s="127" t="n">
        <v>69.6</v>
      </c>
      <c r="L751" s="127" t="n">
        <v>0</v>
      </c>
      <c r="M751" s="127" t="n">
        <v>0</v>
      </c>
    </row>
    <row collapsed="false" customFormat="false" customHeight="false" hidden="true" ht="38.25" outlineLevel="3" r="752">
      <c r="A752" s="125" t="s">
        <v>640</v>
      </c>
      <c r="B752" s="126" t="s">
        <v>641</v>
      </c>
      <c r="C752" s="125" t="s">
        <v>62</v>
      </c>
      <c r="D752" s="125" t="s">
        <v>335</v>
      </c>
      <c r="E752" s="126" t="s">
        <v>336</v>
      </c>
      <c r="F752" s="125" t="s">
        <v>421</v>
      </c>
      <c r="G752" s="125" t="s">
        <v>67</v>
      </c>
      <c r="H752" s="125" t="s">
        <v>338</v>
      </c>
      <c r="I752" s="125" t="s">
        <v>339</v>
      </c>
      <c r="J752" s="126" t="s">
        <v>364</v>
      </c>
      <c r="K752" s="127" t="n">
        <v>34.8</v>
      </c>
      <c r="L752" s="127" t="n">
        <v>0</v>
      </c>
      <c r="M752" s="127" t="n">
        <v>0</v>
      </c>
    </row>
    <row collapsed="false" customFormat="false" customHeight="false" hidden="true" ht="38.25" outlineLevel="3" r="753">
      <c r="A753" s="125" t="s">
        <v>640</v>
      </c>
      <c r="B753" s="126" t="s">
        <v>641</v>
      </c>
      <c r="C753" s="125" t="s">
        <v>62</v>
      </c>
      <c r="D753" s="125" t="s">
        <v>335</v>
      </c>
      <c r="E753" s="126" t="s">
        <v>336</v>
      </c>
      <c r="F753" s="125" t="s">
        <v>421</v>
      </c>
      <c r="G753" s="125" t="s">
        <v>67</v>
      </c>
      <c r="H753" s="125" t="s">
        <v>338</v>
      </c>
      <c r="I753" s="125" t="s">
        <v>339</v>
      </c>
      <c r="J753" s="126" t="s">
        <v>365</v>
      </c>
      <c r="K753" s="127" t="n">
        <v>34.8</v>
      </c>
      <c r="L753" s="127" t="n">
        <v>0</v>
      </c>
      <c r="M753" s="127" t="n">
        <v>0</v>
      </c>
    </row>
    <row collapsed="false" customFormat="false" customHeight="false" hidden="true" ht="38.25" outlineLevel="3" r="754">
      <c r="A754" s="125" t="s">
        <v>640</v>
      </c>
      <c r="B754" s="126" t="s">
        <v>641</v>
      </c>
      <c r="C754" s="125" t="s">
        <v>62</v>
      </c>
      <c r="D754" s="125" t="s">
        <v>335</v>
      </c>
      <c r="E754" s="126" t="s">
        <v>336</v>
      </c>
      <c r="F754" s="125" t="s">
        <v>421</v>
      </c>
      <c r="G754" s="125" t="s">
        <v>67</v>
      </c>
      <c r="H754" s="125" t="s">
        <v>338</v>
      </c>
      <c r="I754" s="125" t="s">
        <v>339</v>
      </c>
      <c r="J754" s="126" t="s">
        <v>366</v>
      </c>
      <c r="K754" s="127" t="n">
        <v>69.6</v>
      </c>
      <c r="L754" s="127" t="n">
        <v>0</v>
      </c>
      <c r="M754" s="127" t="n">
        <v>0</v>
      </c>
    </row>
    <row collapsed="false" customFormat="false" customHeight="false" hidden="true" ht="38.25" outlineLevel="3" r="755">
      <c r="A755" s="125" t="s">
        <v>640</v>
      </c>
      <c r="B755" s="126" t="s">
        <v>641</v>
      </c>
      <c r="C755" s="125" t="s">
        <v>62</v>
      </c>
      <c r="D755" s="125" t="s">
        <v>335</v>
      </c>
      <c r="E755" s="126" t="s">
        <v>336</v>
      </c>
      <c r="F755" s="125" t="s">
        <v>421</v>
      </c>
      <c r="G755" s="125" t="s">
        <v>67</v>
      </c>
      <c r="H755" s="125" t="s">
        <v>338</v>
      </c>
      <c r="I755" s="125" t="s">
        <v>339</v>
      </c>
      <c r="J755" s="126" t="s">
        <v>436</v>
      </c>
      <c r="K755" s="127" t="n">
        <v>69.6</v>
      </c>
      <c r="L755" s="127" t="n">
        <v>0</v>
      </c>
      <c r="M755" s="127" t="n">
        <v>0</v>
      </c>
    </row>
    <row collapsed="false" customFormat="false" customHeight="false" hidden="true" ht="38.25" outlineLevel="3" r="756">
      <c r="A756" s="125" t="s">
        <v>640</v>
      </c>
      <c r="B756" s="126" t="s">
        <v>641</v>
      </c>
      <c r="C756" s="125" t="s">
        <v>62</v>
      </c>
      <c r="D756" s="125" t="s">
        <v>335</v>
      </c>
      <c r="E756" s="126" t="s">
        <v>336</v>
      </c>
      <c r="F756" s="125" t="s">
        <v>421</v>
      </c>
      <c r="G756" s="125" t="s">
        <v>67</v>
      </c>
      <c r="H756" s="125" t="s">
        <v>338</v>
      </c>
      <c r="I756" s="125" t="s">
        <v>339</v>
      </c>
      <c r="J756" s="126" t="s">
        <v>370</v>
      </c>
      <c r="K756" s="127" t="n">
        <v>34.8</v>
      </c>
      <c r="L756" s="127" t="n">
        <v>0</v>
      </c>
      <c r="M756" s="127" t="n">
        <v>0</v>
      </c>
    </row>
    <row collapsed="false" customFormat="false" customHeight="false" hidden="true" ht="38.25" outlineLevel="3" r="757">
      <c r="A757" s="125" t="s">
        <v>640</v>
      </c>
      <c r="B757" s="126" t="s">
        <v>641</v>
      </c>
      <c r="C757" s="125" t="s">
        <v>62</v>
      </c>
      <c r="D757" s="125" t="s">
        <v>335</v>
      </c>
      <c r="E757" s="126" t="s">
        <v>336</v>
      </c>
      <c r="F757" s="125" t="s">
        <v>421</v>
      </c>
      <c r="G757" s="125" t="s">
        <v>67</v>
      </c>
      <c r="H757" s="125" t="s">
        <v>338</v>
      </c>
      <c r="I757" s="125" t="s">
        <v>339</v>
      </c>
      <c r="J757" s="126" t="s">
        <v>371</v>
      </c>
      <c r="K757" s="127" t="n">
        <v>101</v>
      </c>
      <c r="L757" s="127" t="n">
        <v>0</v>
      </c>
      <c r="M757" s="127" t="n">
        <v>0</v>
      </c>
    </row>
    <row collapsed="false" customFormat="false" customHeight="false" hidden="true" ht="38.25" outlineLevel="3" r="758">
      <c r="A758" s="125" t="s">
        <v>640</v>
      </c>
      <c r="B758" s="126" t="s">
        <v>641</v>
      </c>
      <c r="C758" s="125" t="s">
        <v>62</v>
      </c>
      <c r="D758" s="125" t="s">
        <v>180</v>
      </c>
      <c r="E758" s="126" t="s">
        <v>336</v>
      </c>
      <c r="F758" s="125" t="s">
        <v>421</v>
      </c>
      <c r="G758" s="125" t="s">
        <v>67</v>
      </c>
      <c r="H758" s="125" t="s">
        <v>338</v>
      </c>
      <c r="I758" s="125" t="s">
        <v>339</v>
      </c>
      <c r="J758" s="126" t="s">
        <v>374</v>
      </c>
      <c r="K758" s="127" t="n">
        <v>69.6</v>
      </c>
      <c r="L758" s="127" t="n">
        <v>0</v>
      </c>
      <c r="M758" s="127" t="n">
        <v>0</v>
      </c>
    </row>
    <row collapsed="false" customFormat="false" customHeight="false" hidden="true" ht="38.25" outlineLevel="3" r="759">
      <c r="A759" s="125" t="s">
        <v>640</v>
      </c>
      <c r="B759" s="126" t="s">
        <v>641</v>
      </c>
      <c r="C759" s="125" t="s">
        <v>62</v>
      </c>
      <c r="D759" s="125" t="s">
        <v>180</v>
      </c>
      <c r="E759" s="126" t="s">
        <v>336</v>
      </c>
      <c r="F759" s="125" t="s">
        <v>421</v>
      </c>
      <c r="G759" s="125" t="s">
        <v>67</v>
      </c>
      <c r="H759" s="125" t="s">
        <v>338</v>
      </c>
      <c r="I759" s="125" t="s">
        <v>339</v>
      </c>
      <c r="J759" s="126" t="s">
        <v>375</v>
      </c>
      <c r="K759" s="127" t="n">
        <v>69.6</v>
      </c>
      <c r="L759" s="127" t="n">
        <v>0</v>
      </c>
      <c r="M759" s="127" t="n">
        <v>0</v>
      </c>
    </row>
    <row collapsed="false" customFormat="false" customHeight="false" hidden="true" ht="38.25" outlineLevel="3" r="760">
      <c r="A760" s="125" t="s">
        <v>640</v>
      </c>
      <c r="B760" s="126" t="s">
        <v>641</v>
      </c>
      <c r="C760" s="125" t="s">
        <v>62</v>
      </c>
      <c r="D760" s="125" t="s">
        <v>180</v>
      </c>
      <c r="E760" s="126" t="s">
        <v>336</v>
      </c>
      <c r="F760" s="125" t="s">
        <v>421</v>
      </c>
      <c r="G760" s="125" t="s">
        <v>67</v>
      </c>
      <c r="H760" s="125" t="s">
        <v>338</v>
      </c>
      <c r="I760" s="125" t="s">
        <v>339</v>
      </c>
      <c r="J760" s="126" t="s">
        <v>469</v>
      </c>
      <c r="K760" s="127" t="n">
        <v>69.6</v>
      </c>
      <c r="L760" s="127" t="n">
        <v>0</v>
      </c>
      <c r="M760" s="127" t="n">
        <v>0</v>
      </c>
    </row>
    <row collapsed="false" customFormat="false" customHeight="false" hidden="true" ht="38.25" outlineLevel="3" r="761">
      <c r="A761" s="125" t="s">
        <v>640</v>
      </c>
      <c r="B761" s="126" t="s">
        <v>641</v>
      </c>
      <c r="C761" s="125" t="s">
        <v>55</v>
      </c>
      <c r="D761" s="125" t="s">
        <v>379</v>
      </c>
      <c r="E761" s="126" t="s">
        <v>336</v>
      </c>
      <c r="F761" s="125" t="s">
        <v>421</v>
      </c>
      <c r="G761" s="125" t="s">
        <v>67</v>
      </c>
      <c r="H761" s="125" t="s">
        <v>338</v>
      </c>
      <c r="I761" s="125" t="s">
        <v>339</v>
      </c>
      <c r="J761" s="126" t="s">
        <v>381</v>
      </c>
      <c r="K761" s="127" t="n">
        <v>104.4</v>
      </c>
      <c r="L761" s="127" t="n">
        <v>0</v>
      </c>
      <c r="M761" s="127" t="n">
        <v>0</v>
      </c>
    </row>
    <row collapsed="false" customFormat="false" customHeight="false" hidden="true" ht="38.25" outlineLevel="3" r="762">
      <c r="A762" s="125" t="s">
        <v>640</v>
      </c>
      <c r="B762" s="126" t="s">
        <v>641</v>
      </c>
      <c r="C762" s="125" t="s">
        <v>55</v>
      </c>
      <c r="D762" s="125" t="s">
        <v>379</v>
      </c>
      <c r="E762" s="126" t="s">
        <v>336</v>
      </c>
      <c r="F762" s="125" t="s">
        <v>421</v>
      </c>
      <c r="G762" s="125" t="s">
        <v>67</v>
      </c>
      <c r="H762" s="125" t="s">
        <v>338</v>
      </c>
      <c r="I762" s="125" t="s">
        <v>339</v>
      </c>
      <c r="J762" s="126" t="s">
        <v>391</v>
      </c>
      <c r="K762" s="127" t="n">
        <v>34.8</v>
      </c>
      <c r="L762" s="127" t="n">
        <v>0</v>
      </c>
      <c r="M762" s="127" t="n">
        <v>0</v>
      </c>
    </row>
    <row collapsed="false" customFormat="false" customHeight="false" hidden="true" ht="38.25" outlineLevel="3" r="763">
      <c r="A763" s="125" t="s">
        <v>640</v>
      </c>
      <c r="B763" s="126" t="s">
        <v>641</v>
      </c>
      <c r="C763" s="125" t="s">
        <v>55</v>
      </c>
      <c r="D763" s="125" t="s">
        <v>379</v>
      </c>
      <c r="E763" s="126" t="s">
        <v>336</v>
      </c>
      <c r="F763" s="125" t="s">
        <v>421</v>
      </c>
      <c r="G763" s="125" t="s">
        <v>67</v>
      </c>
      <c r="H763" s="125" t="s">
        <v>338</v>
      </c>
      <c r="I763" s="125" t="s">
        <v>339</v>
      </c>
      <c r="J763" s="126" t="s">
        <v>396</v>
      </c>
      <c r="K763" s="127" t="n">
        <v>69.6</v>
      </c>
      <c r="L763" s="127" t="n">
        <v>0</v>
      </c>
      <c r="M763" s="127" t="n">
        <v>0</v>
      </c>
    </row>
    <row collapsed="false" customFormat="false" customHeight="false" hidden="true" ht="38.25" outlineLevel="3" r="764">
      <c r="A764" s="125" t="s">
        <v>640</v>
      </c>
      <c r="B764" s="126" t="s">
        <v>641</v>
      </c>
      <c r="C764" s="125" t="s">
        <v>420</v>
      </c>
      <c r="D764" s="125" t="s">
        <v>423</v>
      </c>
      <c r="E764" s="126" t="s">
        <v>336</v>
      </c>
      <c r="F764" s="125" t="s">
        <v>421</v>
      </c>
      <c r="G764" s="125" t="s">
        <v>67</v>
      </c>
      <c r="H764" s="125" t="s">
        <v>338</v>
      </c>
      <c r="I764" s="125" t="s">
        <v>339</v>
      </c>
      <c r="J764" s="126" t="s">
        <v>424</v>
      </c>
      <c r="K764" s="127" t="n">
        <v>69.6</v>
      </c>
      <c r="L764" s="127" t="n">
        <v>0</v>
      </c>
      <c r="M764" s="127" t="n">
        <v>0</v>
      </c>
    </row>
    <row collapsed="false" customFormat="false" customHeight="false" hidden="true" ht="38.25" outlineLevel="3" r="765">
      <c r="A765" s="125" t="s">
        <v>640</v>
      </c>
      <c r="B765" s="126" t="s">
        <v>641</v>
      </c>
      <c r="C765" s="125" t="s">
        <v>420</v>
      </c>
      <c r="D765" s="125" t="s">
        <v>423</v>
      </c>
      <c r="E765" s="126" t="s">
        <v>336</v>
      </c>
      <c r="F765" s="125" t="s">
        <v>421</v>
      </c>
      <c r="G765" s="125" t="s">
        <v>67</v>
      </c>
      <c r="H765" s="125" t="s">
        <v>338</v>
      </c>
      <c r="I765" s="125" t="s">
        <v>339</v>
      </c>
      <c r="J765" s="126" t="s">
        <v>425</v>
      </c>
      <c r="K765" s="127" t="n">
        <v>104.4</v>
      </c>
      <c r="L765" s="127" t="n">
        <v>0</v>
      </c>
      <c r="M765" s="127" t="n">
        <v>0</v>
      </c>
    </row>
    <row collapsed="false" customFormat="false" customHeight="false" hidden="true" ht="38.25" outlineLevel="3" r="766">
      <c r="A766" s="125" t="s">
        <v>640</v>
      </c>
      <c r="B766" s="126" t="s">
        <v>641</v>
      </c>
      <c r="C766" s="125" t="s">
        <v>48</v>
      </c>
      <c r="D766" s="125" t="s">
        <v>440</v>
      </c>
      <c r="E766" s="126" t="s">
        <v>336</v>
      </c>
      <c r="F766" s="125" t="s">
        <v>421</v>
      </c>
      <c r="G766" s="125" t="s">
        <v>67</v>
      </c>
      <c r="H766" s="125" t="s">
        <v>338</v>
      </c>
      <c r="I766" s="125" t="s">
        <v>339</v>
      </c>
      <c r="J766" s="126" t="s">
        <v>445</v>
      </c>
      <c r="K766" s="127" t="n">
        <v>69.6</v>
      </c>
      <c r="L766" s="127" t="n">
        <v>0</v>
      </c>
      <c r="M766" s="127" t="n">
        <v>0</v>
      </c>
    </row>
    <row collapsed="false" customFormat="false" customHeight="false" hidden="true" ht="38.25" outlineLevel="2" r="767">
      <c r="A767" s="120" t="s">
        <v>642</v>
      </c>
      <c r="B767" s="121" t="s">
        <v>643</v>
      </c>
      <c r="C767" s="122"/>
      <c r="D767" s="122"/>
      <c r="E767" s="121"/>
      <c r="F767" s="122"/>
      <c r="G767" s="122"/>
      <c r="H767" s="122"/>
      <c r="I767" s="122"/>
      <c r="J767" s="121"/>
      <c r="K767" s="123" t="n">
        <v>58400</v>
      </c>
      <c r="L767" s="123" t="n">
        <v>7400</v>
      </c>
      <c r="M767" s="123" t="n">
        <v>7400</v>
      </c>
    </row>
    <row collapsed="false" customFormat="false" customHeight="false" hidden="true" ht="38.25" outlineLevel="3" r="768">
      <c r="A768" s="125" t="s">
        <v>642</v>
      </c>
      <c r="B768" s="126" t="s">
        <v>643</v>
      </c>
      <c r="C768" s="125" t="s">
        <v>254</v>
      </c>
      <c r="D768" s="125" t="s">
        <v>644</v>
      </c>
      <c r="E768" s="126" t="s">
        <v>645</v>
      </c>
      <c r="F768" s="125" t="s">
        <v>646</v>
      </c>
      <c r="G768" s="125" t="s">
        <v>67</v>
      </c>
      <c r="H768" s="125" t="s">
        <v>516</v>
      </c>
      <c r="I768" s="125" t="s">
        <v>339</v>
      </c>
      <c r="J768" s="126" t="s">
        <v>371</v>
      </c>
      <c r="K768" s="127" t="n">
        <v>7000</v>
      </c>
      <c r="L768" s="127" t="n">
        <v>7000</v>
      </c>
      <c r="M768" s="127" t="n">
        <v>7000</v>
      </c>
    </row>
    <row collapsed="false" customFormat="false" customHeight="false" hidden="true" ht="38.25" outlineLevel="3" r="769">
      <c r="A769" s="125" t="s">
        <v>642</v>
      </c>
      <c r="B769" s="126" t="s">
        <v>643</v>
      </c>
      <c r="C769" s="125" t="s">
        <v>254</v>
      </c>
      <c r="D769" s="125" t="s">
        <v>644</v>
      </c>
      <c r="E769" s="126" t="s">
        <v>645</v>
      </c>
      <c r="F769" s="125" t="s">
        <v>646</v>
      </c>
      <c r="G769" s="125" t="s">
        <v>67</v>
      </c>
      <c r="H769" s="125" t="s">
        <v>516</v>
      </c>
      <c r="I769" s="125" t="s">
        <v>406</v>
      </c>
      <c r="J769" s="126" t="s">
        <v>371</v>
      </c>
      <c r="K769" s="127" t="n">
        <v>1000</v>
      </c>
      <c r="L769" s="127" t="n">
        <v>0</v>
      </c>
      <c r="M769" s="127" t="n">
        <v>0</v>
      </c>
    </row>
    <row collapsed="false" customFormat="false" customHeight="false" hidden="true" ht="38.25" outlineLevel="3" r="770">
      <c r="A770" s="125" t="s">
        <v>642</v>
      </c>
      <c r="B770" s="126" t="s">
        <v>643</v>
      </c>
      <c r="C770" s="125" t="s">
        <v>254</v>
      </c>
      <c r="D770" s="125" t="s">
        <v>644</v>
      </c>
      <c r="E770" s="126" t="s">
        <v>645</v>
      </c>
      <c r="F770" s="125" t="s">
        <v>515</v>
      </c>
      <c r="G770" s="125" t="s">
        <v>67</v>
      </c>
      <c r="H770" s="125" t="s">
        <v>405</v>
      </c>
      <c r="I770" s="125" t="s">
        <v>339</v>
      </c>
      <c r="J770" s="126" t="s">
        <v>371</v>
      </c>
      <c r="K770" s="127" t="n">
        <v>400</v>
      </c>
      <c r="L770" s="127" t="n">
        <v>400</v>
      </c>
      <c r="M770" s="127" t="n">
        <v>400</v>
      </c>
    </row>
    <row collapsed="false" customFormat="false" customHeight="false" hidden="true" ht="51" outlineLevel="3" r="771">
      <c r="A771" s="125" t="s">
        <v>647</v>
      </c>
      <c r="B771" s="126" t="s">
        <v>648</v>
      </c>
      <c r="C771" s="125" t="s">
        <v>254</v>
      </c>
      <c r="D771" s="125" t="s">
        <v>644</v>
      </c>
      <c r="E771" s="126" t="s">
        <v>645</v>
      </c>
      <c r="F771" s="125" t="s">
        <v>646</v>
      </c>
      <c r="G771" s="125" t="s">
        <v>67</v>
      </c>
      <c r="H771" s="125" t="s">
        <v>516</v>
      </c>
      <c r="I771" s="125" t="s">
        <v>339</v>
      </c>
      <c r="J771" s="126" t="s">
        <v>371</v>
      </c>
      <c r="K771" s="127" t="n">
        <v>25000</v>
      </c>
      <c r="L771" s="127" t="n">
        <v>0</v>
      </c>
      <c r="M771" s="127" t="n">
        <v>0</v>
      </c>
    </row>
    <row collapsed="false" customFormat="false" customHeight="false" hidden="true" ht="51" outlineLevel="3" r="772">
      <c r="A772" s="125" t="s">
        <v>647</v>
      </c>
      <c r="B772" s="126" t="s">
        <v>648</v>
      </c>
      <c r="C772" s="125" t="s">
        <v>254</v>
      </c>
      <c r="D772" s="125" t="s">
        <v>644</v>
      </c>
      <c r="E772" s="126" t="s">
        <v>645</v>
      </c>
      <c r="F772" s="125" t="s">
        <v>646</v>
      </c>
      <c r="G772" s="125" t="s">
        <v>67</v>
      </c>
      <c r="H772" s="125" t="s">
        <v>516</v>
      </c>
      <c r="I772" s="125" t="s">
        <v>649</v>
      </c>
      <c r="J772" s="126" t="s">
        <v>371</v>
      </c>
      <c r="K772" s="127" t="n">
        <v>25000</v>
      </c>
      <c r="L772" s="127" t="n">
        <v>0</v>
      </c>
      <c r="M772" s="127" t="n">
        <v>0</v>
      </c>
    </row>
    <row collapsed="false" customFormat="false" customHeight="false" hidden="true" ht="51" outlineLevel="2" r="773">
      <c r="A773" s="120" t="s">
        <v>650</v>
      </c>
      <c r="B773" s="121" t="s">
        <v>651</v>
      </c>
      <c r="C773" s="122"/>
      <c r="D773" s="122"/>
      <c r="E773" s="121"/>
      <c r="F773" s="122"/>
      <c r="G773" s="122"/>
      <c r="H773" s="122"/>
      <c r="I773" s="122"/>
      <c r="J773" s="121"/>
      <c r="K773" s="123" t="n">
        <v>496</v>
      </c>
      <c r="L773" s="123" t="n">
        <v>496</v>
      </c>
      <c r="M773" s="123" t="n">
        <v>496</v>
      </c>
    </row>
    <row collapsed="false" customFormat="false" customHeight="false" hidden="true" ht="38.25" outlineLevel="3" r="774">
      <c r="A774" s="125" t="s">
        <v>650</v>
      </c>
      <c r="B774" s="126" t="s">
        <v>651</v>
      </c>
      <c r="C774" s="125" t="s">
        <v>48</v>
      </c>
      <c r="D774" s="125" t="s">
        <v>652</v>
      </c>
      <c r="E774" s="126" t="s">
        <v>653</v>
      </c>
      <c r="F774" s="125" t="s">
        <v>654</v>
      </c>
      <c r="G774" s="125" t="s">
        <v>67</v>
      </c>
      <c r="H774" s="125" t="s">
        <v>582</v>
      </c>
      <c r="I774" s="125" t="s">
        <v>339</v>
      </c>
      <c r="J774" s="126" t="s">
        <v>371</v>
      </c>
      <c r="K774" s="127" t="n">
        <v>396</v>
      </c>
      <c r="L774" s="127" t="n">
        <v>396</v>
      </c>
      <c r="M774" s="127" t="n">
        <v>396</v>
      </c>
    </row>
    <row collapsed="false" customFormat="false" customHeight="false" hidden="true" ht="25.5" outlineLevel="3" r="775">
      <c r="A775" s="125" t="s">
        <v>655</v>
      </c>
      <c r="B775" s="126" t="s">
        <v>656</v>
      </c>
      <c r="C775" s="125" t="s">
        <v>48</v>
      </c>
      <c r="D775" s="125" t="s">
        <v>117</v>
      </c>
      <c r="E775" s="126" t="s">
        <v>417</v>
      </c>
      <c r="F775" s="125" t="s">
        <v>426</v>
      </c>
      <c r="G775" s="125" t="s">
        <v>67</v>
      </c>
      <c r="H775" s="125" t="s">
        <v>405</v>
      </c>
      <c r="I775" s="125" t="s">
        <v>339</v>
      </c>
      <c r="J775" s="126" t="s">
        <v>371</v>
      </c>
      <c r="K775" s="127" t="n">
        <v>40</v>
      </c>
      <c r="L775" s="127" t="n">
        <v>40</v>
      </c>
      <c r="M775" s="127" t="n">
        <v>40</v>
      </c>
    </row>
    <row collapsed="false" customFormat="false" customHeight="false" hidden="true" ht="25.5" outlineLevel="3" r="776">
      <c r="A776" s="125" t="s">
        <v>655</v>
      </c>
      <c r="B776" s="126" t="s">
        <v>656</v>
      </c>
      <c r="C776" s="125" t="s">
        <v>48</v>
      </c>
      <c r="D776" s="125" t="s">
        <v>117</v>
      </c>
      <c r="E776" s="126" t="s">
        <v>417</v>
      </c>
      <c r="F776" s="125" t="s">
        <v>426</v>
      </c>
      <c r="G776" s="125" t="s">
        <v>67</v>
      </c>
      <c r="H776" s="125" t="s">
        <v>582</v>
      </c>
      <c r="I776" s="125" t="s">
        <v>339</v>
      </c>
      <c r="J776" s="126" t="s">
        <v>371</v>
      </c>
      <c r="K776" s="127" t="n">
        <v>60</v>
      </c>
      <c r="L776" s="127" t="n">
        <v>60</v>
      </c>
      <c r="M776" s="127" t="n">
        <v>60</v>
      </c>
    </row>
    <row collapsed="false" customFormat="false" customHeight="false" hidden="true" ht="51" outlineLevel="1" r="777">
      <c r="A777" s="120" t="s">
        <v>657</v>
      </c>
      <c r="B777" s="121" t="s">
        <v>658</v>
      </c>
      <c r="C777" s="122"/>
      <c r="D777" s="122"/>
      <c r="E777" s="121"/>
      <c r="F777" s="122"/>
      <c r="G777" s="122"/>
      <c r="H777" s="122"/>
      <c r="I777" s="122"/>
      <c r="J777" s="121"/>
      <c r="K777" s="123" t="n">
        <v>108741.9</v>
      </c>
      <c r="L777" s="123" t="n">
        <v>80643.7</v>
      </c>
      <c r="M777" s="123" t="n">
        <v>80979.6</v>
      </c>
    </row>
    <row collapsed="false" customFormat="false" customHeight="false" hidden="true" ht="89.25" outlineLevel="2" r="778">
      <c r="A778" s="120" t="s">
        <v>659</v>
      </c>
      <c r="B778" s="121" t="s">
        <v>660</v>
      </c>
      <c r="C778" s="122"/>
      <c r="D778" s="122"/>
      <c r="E778" s="121"/>
      <c r="F778" s="122"/>
      <c r="G778" s="122"/>
      <c r="H778" s="122"/>
      <c r="I778" s="122"/>
      <c r="J778" s="121"/>
      <c r="K778" s="123" t="n">
        <v>74447.1</v>
      </c>
      <c r="L778" s="123" t="n">
        <v>77513.1</v>
      </c>
      <c r="M778" s="123" t="n">
        <v>77849</v>
      </c>
    </row>
    <row collapsed="false" customFormat="false" customHeight="false" hidden="true" ht="76.5" outlineLevel="3" r="779">
      <c r="A779" s="125" t="s">
        <v>659</v>
      </c>
      <c r="B779" s="126" t="s">
        <v>660</v>
      </c>
      <c r="C779" s="125" t="s">
        <v>48</v>
      </c>
      <c r="D779" s="125" t="s">
        <v>661</v>
      </c>
      <c r="E779" s="126" t="s">
        <v>662</v>
      </c>
      <c r="F779" s="125" t="s">
        <v>663</v>
      </c>
      <c r="G779" s="125" t="s">
        <v>67</v>
      </c>
      <c r="H779" s="125" t="s">
        <v>574</v>
      </c>
      <c r="I779" s="125" t="s">
        <v>339</v>
      </c>
      <c r="J779" s="126" t="s">
        <v>371</v>
      </c>
      <c r="K779" s="127" t="n">
        <v>44445.8</v>
      </c>
      <c r="L779" s="127" t="n">
        <v>45677.8</v>
      </c>
      <c r="M779" s="127" t="n">
        <v>45677.8</v>
      </c>
    </row>
    <row collapsed="false" customFormat="false" customHeight="false" hidden="true" ht="76.5" outlineLevel="3" r="780">
      <c r="A780" s="125" t="s">
        <v>659</v>
      </c>
      <c r="B780" s="126" t="s">
        <v>660</v>
      </c>
      <c r="C780" s="125" t="s">
        <v>48</v>
      </c>
      <c r="D780" s="125" t="s">
        <v>661</v>
      </c>
      <c r="E780" s="126" t="s">
        <v>662</v>
      </c>
      <c r="F780" s="125" t="s">
        <v>663</v>
      </c>
      <c r="G780" s="125" t="s">
        <v>67</v>
      </c>
      <c r="H780" s="125" t="s">
        <v>575</v>
      </c>
      <c r="I780" s="125" t="s">
        <v>339</v>
      </c>
      <c r="J780" s="126" t="s">
        <v>371</v>
      </c>
      <c r="K780" s="127" t="n">
        <v>13085.7</v>
      </c>
      <c r="L780" s="127" t="n">
        <v>13481.2</v>
      </c>
      <c r="M780" s="127" t="n">
        <v>13481.2</v>
      </c>
    </row>
    <row collapsed="false" customFormat="false" customHeight="false" hidden="true" ht="76.5" outlineLevel="3" r="781">
      <c r="A781" s="125" t="s">
        <v>659</v>
      </c>
      <c r="B781" s="126" t="s">
        <v>660</v>
      </c>
      <c r="C781" s="125" t="s">
        <v>48</v>
      </c>
      <c r="D781" s="125" t="s">
        <v>661</v>
      </c>
      <c r="E781" s="126" t="s">
        <v>662</v>
      </c>
      <c r="F781" s="125" t="s">
        <v>664</v>
      </c>
      <c r="G781" s="125" t="s">
        <v>67</v>
      </c>
      <c r="H781" s="125" t="s">
        <v>577</v>
      </c>
      <c r="I781" s="125" t="s">
        <v>339</v>
      </c>
      <c r="J781" s="126" t="s">
        <v>371</v>
      </c>
      <c r="K781" s="127" t="n">
        <v>1012.6</v>
      </c>
      <c r="L781" s="127" t="n">
        <v>1046.2</v>
      </c>
      <c r="M781" s="127" t="n">
        <v>1046.2</v>
      </c>
    </row>
    <row collapsed="false" customFormat="false" customHeight="false" hidden="true" ht="76.5" outlineLevel="3" r="782">
      <c r="A782" s="125" t="s">
        <v>659</v>
      </c>
      <c r="B782" s="126" t="s">
        <v>660</v>
      </c>
      <c r="C782" s="125" t="s">
        <v>48</v>
      </c>
      <c r="D782" s="125" t="s">
        <v>661</v>
      </c>
      <c r="E782" s="126" t="s">
        <v>662</v>
      </c>
      <c r="F782" s="125" t="s">
        <v>426</v>
      </c>
      <c r="G782" s="125" t="s">
        <v>67</v>
      </c>
      <c r="H782" s="125" t="s">
        <v>579</v>
      </c>
      <c r="I782" s="125" t="s">
        <v>339</v>
      </c>
      <c r="J782" s="126" t="s">
        <v>371</v>
      </c>
      <c r="K782" s="127" t="n">
        <v>903.3</v>
      </c>
      <c r="L782" s="127" t="n">
        <v>950.3</v>
      </c>
      <c r="M782" s="127" t="n">
        <v>997.8</v>
      </c>
    </row>
    <row collapsed="false" customFormat="false" customHeight="false" hidden="true" ht="76.5" outlineLevel="3" r="783">
      <c r="A783" s="125" t="s">
        <v>659</v>
      </c>
      <c r="B783" s="126" t="s">
        <v>660</v>
      </c>
      <c r="C783" s="125" t="s">
        <v>48</v>
      </c>
      <c r="D783" s="125" t="s">
        <v>661</v>
      </c>
      <c r="E783" s="126" t="s">
        <v>662</v>
      </c>
      <c r="F783" s="125" t="s">
        <v>426</v>
      </c>
      <c r="G783" s="125" t="s">
        <v>67</v>
      </c>
      <c r="H783" s="125" t="s">
        <v>405</v>
      </c>
      <c r="I783" s="125" t="s">
        <v>339</v>
      </c>
      <c r="J783" s="126" t="s">
        <v>371</v>
      </c>
      <c r="K783" s="127" t="n">
        <v>695.4</v>
      </c>
      <c r="L783" s="127" t="n">
        <v>698</v>
      </c>
      <c r="M783" s="127" t="n">
        <v>700.6</v>
      </c>
    </row>
    <row collapsed="false" customFormat="false" customHeight="false" hidden="true" ht="76.5" outlineLevel="3" r="784">
      <c r="A784" s="125" t="s">
        <v>659</v>
      </c>
      <c r="B784" s="126" t="s">
        <v>660</v>
      </c>
      <c r="C784" s="125" t="s">
        <v>48</v>
      </c>
      <c r="D784" s="125" t="s">
        <v>665</v>
      </c>
      <c r="E784" s="126" t="s">
        <v>662</v>
      </c>
      <c r="F784" s="125" t="s">
        <v>404</v>
      </c>
      <c r="G784" s="125" t="s">
        <v>67</v>
      </c>
      <c r="H784" s="125" t="s">
        <v>578</v>
      </c>
      <c r="I784" s="125" t="s">
        <v>339</v>
      </c>
      <c r="J784" s="126" t="s">
        <v>371</v>
      </c>
      <c r="K784" s="127" t="n">
        <v>1078.4</v>
      </c>
      <c r="L784" s="127" t="n">
        <v>1450.1</v>
      </c>
      <c r="M784" s="127" t="n">
        <v>1522.6</v>
      </c>
    </row>
    <row collapsed="false" customFormat="false" customHeight="false" hidden="true" ht="76.5" outlineLevel="3" r="785">
      <c r="A785" s="125" t="s">
        <v>659</v>
      </c>
      <c r="B785" s="126" t="s">
        <v>660</v>
      </c>
      <c r="C785" s="125" t="s">
        <v>48</v>
      </c>
      <c r="D785" s="125" t="s">
        <v>665</v>
      </c>
      <c r="E785" s="126" t="s">
        <v>662</v>
      </c>
      <c r="F785" s="125" t="s">
        <v>404</v>
      </c>
      <c r="G785" s="125" t="s">
        <v>67</v>
      </c>
      <c r="H785" s="125" t="s">
        <v>454</v>
      </c>
      <c r="I785" s="125" t="s">
        <v>339</v>
      </c>
      <c r="J785" s="126" t="s">
        <v>371</v>
      </c>
      <c r="K785" s="127" t="n">
        <v>278.8</v>
      </c>
      <c r="L785" s="127" t="n">
        <v>289</v>
      </c>
      <c r="M785" s="127" t="n">
        <v>300</v>
      </c>
    </row>
    <row collapsed="false" customFormat="false" customHeight="false" hidden="true" ht="76.5" outlineLevel="3" r="786">
      <c r="A786" s="125" t="s">
        <v>659</v>
      </c>
      <c r="B786" s="126" t="s">
        <v>660</v>
      </c>
      <c r="C786" s="125" t="s">
        <v>48</v>
      </c>
      <c r="D786" s="125" t="s">
        <v>665</v>
      </c>
      <c r="E786" s="126" t="s">
        <v>662</v>
      </c>
      <c r="F786" s="125" t="s">
        <v>404</v>
      </c>
      <c r="G786" s="125" t="s">
        <v>67</v>
      </c>
      <c r="H786" s="125" t="s">
        <v>405</v>
      </c>
      <c r="I786" s="125" t="s">
        <v>339</v>
      </c>
      <c r="J786" s="126" t="s">
        <v>371</v>
      </c>
      <c r="K786" s="127" t="n">
        <v>0</v>
      </c>
      <c r="L786" s="127" t="n">
        <v>140</v>
      </c>
      <c r="M786" s="127" t="n">
        <v>70</v>
      </c>
    </row>
    <row collapsed="false" customFormat="false" customHeight="false" hidden="true" ht="76.5" outlineLevel="3" r="787">
      <c r="A787" s="125" t="s">
        <v>659</v>
      </c>
      <c r="B787" s="126" t="s">
        <v>660</v>
      </c>
      <c r="C787" s="125" t="s">
        <v>48</v>
      </c>
      <c r="D787" s="125" t="s">
        <v>665</v>
      </c>
      <c r="E787" s="126" t="s">
        <v>662</v>
      </c>
      <c r="F787" s="125" t="s">
        <v>404</v>
      </c>
      <c r="G787" s="125" t="s">
        <v>67</v>
      </c>
      <c r="H787" s="125" t="s">
        <v>407</v>
      </c>
      <c r="I787" s="125" t="s">
        <v>339</v>
      </c>
      <c r="J787" s="126" t="s">
        <v>371</v>
      </c>
      <c r="K787" s="127" t="n">
        <v>4.6</v>
      </c>
      <c r="L787" s="127" t="n">
        <v>132</v>
      </c>
      <c r="M787" s="127" t="n">
        <v>139</v>
      </c>
    </row>
    <row collapsed="false" customFormat="false" customHeight="false" hidden="true" ht="76.5" outlineLevel="3" r="788">
      <c r="A788" s="125" t="s">
        <v>659</v>
      </c>
      <c r="B788" s="126" t="s">
        <v>660</v>
      </c>
      <c r="C788" s="125" t="s">
        <v>48</v>
      </c>
      <c r="D788" s="125" t="s">
        <v>665</v>
      </c>
      <c r="E788" s="126" t="s">
        <v>662</v>
      </c>
      <c r="F788" s="125" t="s">
        <v>404</v>
      </c>
      <c r="G788" s="125" t="s">
        <v>67</v>
      </c>
      <c r="H788" s="125" t="s">
        <v>583</v>
      </c>
      <c r="I788" s="125" t="s">
        <v>339</v>
      </c>
      <c r="J788" s="126" t="s">
        <v>371</v>
      </c>
      <c r="K788" s="127" t="n">
        <v>262</v>
      </c>
      <c r="L788" s="127" t="n">
        <v>296</v>
      </c>
      <c r="M788" s="127" t="n">
        <v>299.1</v>
      </c>
    </row>
    <row collapsed="false" customFormat="false" customHeight="false" hidden="true" ht="76.5" outlineLevel="3" r="789">
      <c r="A789" s="125" t="s">
        <v>659</v>
      </c>
      <c r="B789" s="126" t="s">
        <v>660</v>
      </c>
      <c r="C789" s="125" t="s">
        <v>48</v>
      </c>
      <c r="D789" s="125" t="s">
        <v>665</v>
      </c>
      <c r="E789" s="126" t="s">
        <v>662</v>
      </c>
      <c r="F789" s="125" t="s">
        <v>426</v>
      </c>
      <c r="G789" s="125" t="s">
        <v>67</v>
      </c>
      <c r="H789" s="125" t="s">
        <v>578</v>
      </c>
      <c r="I789" s="125" t="s">
        <v>339</v>
      </c>
      <c r="J789" s="126" t="s">
        <v>371</v>
      </c>
      <c r="K789" s="127" t="n">
        <v>321.6</v>
      </c>
      <c r="L789" s="127" t="n">
        <v>338.3</v>
      </c>
      <c r="M789" s="127" t="n">
        <v>355.2</v>
      </c>
    </row>
    <row collapsed="false" customFormat="false" customHeight="false" hidden="true" ht="76.5" outlineLevel="3" r="790">
      <c r="A790" s="125" t="s">
        <v>659</v>
      </c>
      <c r="B790" s="126" t="s">
        <v>660</v>
      </c>
      <c r="C790" s="125" t="s">
        <v>48</v>
      </c>
      <c r="D790" s="125" t="s">
        <v>665</v>
      </c>
      <c r="E790" s="126" t="s">
        <v>662</v>
      </c>
      <c r="F790" s="125" t="s">
        <v>426</v>
      </c>
      <c r="G790" s="125" t="s">
        <v>67</v>
      </c>
      <c r="H790" s="125" t="s">
        <v>580</v>
      </c>
      <c r="I790" s="125" t="s">
        <v>339</v>
      </c>
      <c r="J790" s="126" t="s">
        <v>371</v>
      </c>
      <c r="K790" s="127" t="n">
        <v>1127.5</v>
      </c>
      <c r="L790" s="127" t="n">
        <v>1559.4</v>
      </c>
      <c r="M790" s="127" t="n">
        <v>1715.3</v>
      </c>
    </row>
    <row collapsed="false" customFormat="false" customHeight="false" hidden="true" ht="76.5" outlineLevel="3" r="791">
      <c r="A791" s="125" t="s">
        <v>659</v>
      </c>
      <c r="B791" s="126" t="s">
        <v>660</v>
      </c>
      <c r="C791" s="125" t="s">
        <v>48</v>
      </c>
      <c r="D791" s="125" t="s">
        <v>665</v>
      </c>
      <c r="E791" s="126" t="s">
        <v>662</v>
      </c>
      <c r="F791" s="125" t="s">
        <v>426</v>
      </c>
      <c r="G791" s="125" t="s">
        <v>67</v>
      </c>
      <c r="H791" s="125" t="s">
        <v>581</v>
      </c>
      <c r="I791" s="125" t="s">
        <v>339</v>
      </c>
      <c r="J791" s="126" t="s">
        <v>371</v>
      </c>
      <c r="K791" s="127" t="n">
        <v>7794.7</v>
      </c>
      <c r="L791" s="127" t="n">
        <v>8250.2</v>
      </c>
      <c r="M791" s="127" t="n">
        <v>8250.2</v>
      </c>
    </row>
    <row collapsed="false" customFormat="false" customHeight="false" hidden="true" ht="76.5" outlineLevel="3" r="792">
      <c r="A792" s="125" t="s">
        <v>659</v>
      </c>
      <c r="B792" s="126" t="s">
        <v>660</v>
      </c>
      <c r="C792" s="125" t="s">
        <v>48</v>
      </c>
      <c r="D792" s="125" t="s">
        <v>665</v>
      </c>
      <c r="E792" s="126" t="s">
        <v>662</v>
      </c>
      <c r="F792" s="125" t="s">
        <v>426</v>
      </c>
      <c r="G792" s="125" t="s">
        <v>67</v>
      </c>
      <c r="H792" s="125" t="s">
        <v>454</v>
      </c>
      <c r="I792" s="125" t="s">
        <v>339</v>
      </c>
      <c r="J792" s="126" t="s">
        <v>371</v>
      </c>
      <c r="K792" s="127" t="n">
        <v>2029.7</v>
      </c>
      <c r="L792" s="127" t="n">
        <v>2135.1</v>
      </c>
      <c r="M792" s="127" t="n">
        <v>2144.1</v>
      </c>
    </row>
    <row collapsed="false" customFormat="false" customHeight="false" hidden="true" ht="76.5" outlineLevel="3" r="793">
      <c r="A793" s="125" t="s">
        <v>659</v>
      </c>
      <c r="B793" s="126" t="s">
        <v>660</v>
      </c>
      <c r="C793" s="125" t="s">
        <v>48</v>
      </c>
      <c r="D793" s="125" t="s">
        <v>665</v>
      </c>
      <c r="E793" s="126" t="s">
        <v>662</v>
      </c>
      <c r="F793" s="125" t="s">
        <v>426</v>
      </c>
      <c r="G793" s="125" t="s">
        <v>67</v>
      </c>
      <c r="H793" s="125" t="s">
        <v>405</v>
      </c>
      <c r="I793" s="125" t="s">
        <v>339</v>
      </c>
      <c r="J793" s="126" t="s">
        <v>371</v>
      </c>
      <c r="K793" s="127" t="n">
        <v>873.5</v>
      </c>
      <c r="L793" s="127" t="n">
        <v>612.6</v>
      </c>
      <c r="M793" s="127" t="n">
        <v>657.2</v>
      </c>
    </row>
    <row collapsed="false" customFormat="false" customHeight="false" hidden="true" ht="76.5" outlineLevel="3" r="794">
      <c r="A794" s="125" t="s">
        <v>659</v>
      </c>
      <c r="B794" s="126" t="s">
        <v>660</v>
      </c>
      <c r="C794" s="125" t="s">
        <v>48</v>
      </c>
      <c r="D794" s="125" t="s">
        <v>665</v>
      </c>
      <c r="E794" s="126" t="s">
        <v>662</v>
      </c>
      <c r="F794" s="125" t="s">
        <v>426</v>
      </c>
      <c r="G794" s="125" t="s">
        <v>67</v>
      </c>
      <c r="H794" s="125" t="s">
        <v>582</v>
      </c>
      <c r="I794" s="125" t="s">
        <v>339</v>
      </c>
      <c r="J794" s="126" t="s">
        <v>371</v>
      </c>
      <c r="K794" s="127" t="n">
        <v>183.6</v>
      </c>
      <c r="L794" s="127" t="n">
        <v>55</v>
      </c>
      <c r="M794" s="127" t="n">
        <v>55</v>
      </c>
    </row>
    <row collapsed="false" customFormat="false" customHeight="false" hidden="true" ht="76.5" outlineLevel="3" r="795">
      <c r="A795" s="125" t="s">
        <v>659</v>
      </c>
      <c r="B795" s="126" t="s">
        <v>660</v>
      </c>
      <c r="C795" s="125" t="s">
        <v>48</v>
      </c>
      <c r="D795" s="125" t="s">
        <v>665</v>
      </c>
      <c r="E795" s="126" t="s">
        <v>662</v>
      </c>
      <c r="F795" s="125" t="s">
        <v>426</v>
      </c>
      <c r="G795" s="125" t="s">
        <v>67</v>
      </c>
      <c r="H795" s="125" t="s">
        <v>407</v>
      </c>
      <c r="I795" s="125" t="s">
        <v>339</v>
      </c>
      <c r="J795" s="126" t="s">
        <v>371</v>
      </c>
      <c r="K795" s="127" t="n">
        <v>65.4</v>
      </c>
      <c r="L795" s="127" t="n">
        <v>100</v>
      </c>
      <c r="M795" s="127" t="n">
        <v>128</v>
      </c>
    </row>
    <row collapsed="false" customFormat="false" customHeight="false" hidden="true" ht="76.5" outlineLevel="3" r="796">
      <c r="A796" s="125" t="s">
        <v>659</v>
      </c>
      <c r="B796" s="126" t="s">
        <v>660</v>
      </c>
      <c r="C796" s="125" t="s">
        <v>48</v>
      </c>
      <c r="D796" s="125" t="s">
        <v>665</v>
      </c>
      <c r="E796" s="126" t="s">
        <v>662</v>
      </c>
      <c r="F796" s="125" t="s">
        <v>426</v>
      </c>
      <c r="G796" s="125" t="s">
        <v>67</v>
      </c>
      <c r="H796" s="125" t="s">
        <v>583</v>
      </c>
      <c r="I796" s="125" t="s">
        <v>339</v>
      </c>
      <c r="J796" s="126" t="s">
        <v>371</v>
      </c>
      <c r="K796" s="127" t="n">
        <v>284.5</v>
      </c>
      <c r="L796" s="127" t="n">
        <v>301.9</v>
      </c>
      <c r="M796" s="127" t="n">
        <v>309.7</v>
      </c>
    </row>
    <row collapsed="false" customFormat="false" customHeight="false" hidden="true" ht="38.25" outlineLevel="2" r="797">
      <c r="A797" s="120" t="s">
        <v>666</v>
      </c>
      <c r="B797" s="121" t="s">
        <v>667</v>
      </c>
      <c r="C797" s="122"/>
      <c r="D797" s="122"/>
      <c r="E797" s="121"/>
      <c r="F797" s="122"/>
      <c r="G797" s="122"/>
      <c r="H797" s="122"/>
      <c r="I797" s="122"/>
      <c r="J797" s="121"/>
      <c r="K797" s="123" t="n">
        <v>3030</v>
      </c>
      <c r="L797" s="123" t="n">
        <v>3130.6</v>
      </c>
      <c r="M797" s="123" t="n">
        <v>3130.6</v>
      </c>
    </row>
    <row collapsed="false" customFormat="false" customHeight="false" hidden="true" ht="38.25" outlineLevel="3" r="798">
      <c r="A798" s="125" t="s">
        <v>666</v>
      </c>
      <c r="B798" s="126" t="s">
        <v>667</v>
      </c>
      <c r="C798" s="125" t="s">
        <v>48</v>
      </c>
      <c r="D798" s="125" t="s">
        <v>283</v>
      </c>
      <c r="E798" s="126" t="s">
        <v>668</v>
      </c>
      <c r="F798" s="125" t="s">
        <v>663</v>
      </c>
      <c r="G798" s="125" t="s">
        <v>67</v>
      </c>
      <c r="H798" s="125" t="s">
        <v>574</v>
      </c>
      <c r="I798" s="125" t="s">
        <v>521</v>
      </c>
      <c r="J798" s="126" t="s">
        <v>371</v>
      </c>
      <c r="K798" s="127" t="n">
        <v>1476.3</v>
      </c>
      <c r="L798" s="127" t="n">
        <v>1536.3</v>
      </c>
      <c r="M798" s="127" t="n">
        <v>1536.3</v>
      </c>
    </row>
    <row collapsed="false" customFormat="false" customHeight="false" hidden="true" ht="38.25" outlineLevel="3" r="799">
      <c r="A799" s="125" t="s">
        <v>666</v>
      </c>
      <c r="B799" s="126" t="s">
        <v>667</v>
      </c>
      <c r="C799" s="125" t="s">
        <v>48</v>
      </c>
      <c r="D799" s="125" t="s">
        <v>283</v>
      </c>
      <c r="E799" s="126" t="s">
        <v>668</v>
      </c>
      <c r="F799" s="125" t="s">
        <v>663</v>
      </c>
      <c r="G799" s="125" t="s">
        <v>67</v>
      </c>
      <c r="H799" s="125" t="s">
        <v>575</v>
      </c>
      <c r="I799" s="125" t="s">
        <v>521</v>
      </c>
      <c r="J799" s="126" t="s">
        <v>371</v>
      </c>
      <c r="K799" s="127" t="n">
        <v>405.8</v>
      </c>
      <c r="L799" s="127" t="n">
        <v>464</v>
      </c>
      <c r="M799" s="127" t="n">
        <v>464</v>
      </c>
    </row>
    <row collapsed="false" customFormat="false" customHeight="false" hidden="true" ht="38.25" outlineLevel="3" r="800">
      <c r="A800" s="125" t="s">
        <v>666</v>
      </c>
      <c r="B800" s="126" t="s">
        <v>667</v>
      </c>
      <c r="C800" s="125" t="s">
        <v>48</v>
      </c>
      <c r="D800" s="125" t="s">
        <v>283</v>
      </c>
      <c r="E800" s="126" t="s">
        <v>668</v>
      </c>
      <c r="F800" s="125" t="s">
        <v>664</v>
      </c>
      <c r="G800" s="125" t="s">
        <v>67</v>
      </c>
      <c r="H800" s="125" t="s">
        <v>577</v>
      </c>
      <c r="I800" s="125" t="s">
        <v>521</v>
      </c>
      <c r="J800" s="126" t="s">
        <v>371</v>
      </c>
      <c r="K800" s="127" t="n">
        <v>36</v>
      </c>
      <c r="L800" s="127" t="n">
        <v>108.2</v>
      </c>
      <c r="M800" s="127" t="n">
        <v>108.6</v>
      </c>
    </row>
    <row collapsed="false" customFormat="false" customHeight="false" hidden="true" ht="38.25" outlineLevel="3" r="801">
      <c r="A801" s="125" t="s">
        <v>666</v>
      </c>
      <c r="B801" s="126" t="s">
        <v>667</v>
      </c>
      <c r="C801" s="125" t="s">
        <v>48</v>
      </c>
      <c r="D801" s="125" t="s">
        <v>283</v>
      </c>
      <c r="E801" s="126" t="s">
        <v>668</v>
      </c>
      <c r="F801" s="125" t="s">
        <v>404</v>
      </c>
      <c r="G801" s="125" t="s">
        <v>67</v>
      </c>
      <c r="H801" s="125" t="s">
        <v>578</v>
      </c>
      <c r="I801" s="125" t="s">
        <v>521</v>
      </c>
      <c r="J801" s="126" t="s">
        <v>371</v>
      </c>
      <c r="K801" s="127" t="n">
        <v>33.9</v>
      </c>
      <c r="L801" s="127" t="n">
        <v>37</v>
      </c>
      <c r="M801" s="127" t="n">
        <v>38.9</v>
      </c>
    </row>
    <row collapsed="false" customFormat="false" customHeight="false" hidden="true" ht="38.25" outlineLevel="3" r="802">
      <c r="A802" s="125" t="s">
        <v>666</v>
      </c>
      <c r="B802" s="126" t="s">
        <v>667</v>
      </c>
      <c r="C802" s="125" t="s">
        <v>48</v>
      </c>
      <c r="D802" s="125" t="s">
        <v>283</v>
      </c>
      <c r="E802" s="126" t="s">
        <v>668</v>
      </c>
      <c r="F802" s="125" t="s">
        <v>404</v>
      </c>
      <c r="G802" s="125" t="s">
        <v>67</v>
      </c>
      <c r="H802" s="125" t="s">
        <v>454</v>
      </c>
      <c r="I802" s="125" t="s">
        <v>521</v>
      </c>
      <c r="J802" s="126" t="s">
        <v>371</v>
      </c>
      <c r="K802" s="127" t="n">
        <v>0</v>
      </c>
      <c r="L802" s="127" t="n">
        <v>2.5</v>
      </c>
      <c r="M802" s="127" t="n">
        <v>2.5</v>
      </c>
    </row>
    <row collapsed="false" customFormat="false" customHeight="false" hidden="true" ht="38.25" outlineLevel="3" r="803">
      <c r="A803" s="125" t="s">
        <v>666</v>
      </c>
      <c r="B803" s="126" t="s">
        <v>667</v>
      </c>
      <c r="C803" s="125" t="s">
        <v>48</v>
      </c>
      <c r="D803" s="125" t="s">
        <v>283</v>
      </c>
      <c r="E803" s="126" t="s">
        <v>668</v>
      </c>
      <c r="F803" s="125" t="s">
        <v>404</v>
      </c>
      <c r="G803" s="125" t="s">
        <v>67</v>
      </c>
      <c r="H803" s="125" t="s">
        <v>407</v>
      </c>
      <c r="I803" s="125" t="s">
        <v>521</v>
      </c>
      <c r="J803" s="126" t="s">
        <v>371</v>
      </c>
      <c r="K803" s="127" t="n">
        <v>0</v>
      </c>
      <c r="L803" s="127" t="n">
        <v>2</v>
      </c>
      <c r="M803" s="127" t="n">
        <v>2</v>
      </c>
    </row>
    <row collapsed="false" customFormat="false" customHeight="false" hidden="true" ht="38.25" outlineLevel="3" r="804">
      <c r="A804" s="125" t="s">
        <v>666</v>
      </c>
      <c r="B804" s="126" t="s">
        <v>667</v>
      </c>
      <c r="C804" s="125" t="s">
        <v>48</v>
      </c>
      <c r="D804" s="125" t="s">
        <v>283</v>
      </c>
      <c r="E804" s="126" t="s">
        <v>668</v>
      </c>
      <c r="F804" s="125" t="s">
        <v>404</v>
      </c>
      <c r="G804" s="125" t="s">
        <v>67</v>
      </c>
      <c r="H804" s="125" t="s">
        <v>583</v>
      </c>
      <c r="I804" s="125" t="s">
        <v>521</v>
      </c>
      <c r="J804" s="126" t="s">
        <v>371</v>
      </c>
      <c r="K804" s="127" t="n">
        <v>12.1</v>
      </c>
      <c r="L804" s="127" t="n">
        <v>26</v>
      </c>
      <c r="M804" s="127" t="n">
        <v>26</v>
      </c>
    </row>
    <row collapsed="false" customFormat="false" customHeight="false" hidden="true" ht="38.25" outlineLevel="3" r="805">
      <c r="A805" s="125" t="s">
        <v>666</v>
      </c>
      <c r="B805" s="126" t="s">
        <v>667</v>
      </c>
      <c r="C805" s="125" t="s">
        <v>48</v>
      </c>
      <c r="D805" s="125" t="s">
        <v>283</v>
      </c>
      <c r="E805" s="126" t="s">
        <v>668</v>
      </c>
      <c r="F805" s="125" t="s">
        <v>426</v>
      </c>
      <c r="G805" s="125" t="s">
        <v>67</v>
      </c>
      <c r="H805" s="125" t="s">
        <v>578</v>
      </c>
      <c r="I805" s="125" t="s">
        <v>521</v>
      </c>
      <c r="J805" s="126" t="s">
        <v>371</v>
      </c>
      <c r="K805" s="127" t="n">
        <v>9</v>
      </c>
      <c r="L805" s="127" t="n">
        <v>9</v>
      </c>
      <c r="M805" s="127" t="n">
        <v>9.5</v>
      </c>
    </row>
    <row collapsed="false" customFormat="false" customHeight="false" hidden="true" ht="38.25" outlineLevel="3" r="806">
      <c r="A806" s="125" t="s">
        <v>666</v>
      </c>
      <c r="B806" s="126" t="s">
        <v>667</v>
      </c>
      <c r="C806" s="125" t="s">
        <v>48</v>
      </c>
      <c r="D806" s="125" t="s">
        <v>283</v>
      </c>
      <c r="E806" s="126" t="s">
        <v>668</v>
      </c>
      <c r="F806" s="125" t="s">
        <v>426</v>
      </c>
      <c r="G806" s="125" t="s">
        <v>67</v>
      </c>
      <c r="H806" s="125" t="s">
        <v>579</v>
      </c>
      <c r="I806" s="125" t="s">
        <v>521</v>
      </c>
      <c r="J806" s="126" t="s">
        <v>371</v>
      </c>
      <c r="K806" s="127" t="n">
        <v>230.2</v>
      </c>
      <c r="L806" s="127" t="n">
        <v>215.5</v>
      </c>
      <c r="M806" s="127" t="n">
        <v>225.9</v>
      </c>
    </row>
    <row collapsed="false" customFormat="false" customHeight="false" hidden="true" ht="38.25" outlineLevel="3" r="807">
      <c r="A807" s="125" t="s">
        <v>666</v>
      </c>
      <c r="B807" s="126" t="s">
        <v>667</v>
      </c>
      <c r="C807" s="125" t="s">
        <v>48</v>
      </c>
      <c r="D807" s="125" t="s">
        <v>283</v>
      </c>
      <c r="E807" s="126" t="s">
        <v>668</v>
      </c>
      <c r="F807" s="125" t="s">
        <v>426</v>
      </c>
      <c r="G807" s="125" t="s">
        <v>67</v>
      </c>
      <c r="H807" s="125" t="s">
        <v>580</v>
      </c>
      <c r="I807" s="125" t="s">
        <v>521</v>
      </c>
      <c r="J807" s="126" t="s">
        <v>371</v>
      </c>
      <c r="K807" s="127" t="n">
        <v>33.2</v>
      </c>
      <c r="L807" s="127" t="n">
        <v>47.8</v>
      </c>
      <c r="M807" s="127" t="n">
        <v>52.6</v>
      </c>
    </row>
    <row collapsed="false" customFormat="false" customHeight="false" hidden="true" ht="38.25" outlineLevel="3" r="808">
      <c r="A808" s="125" t="s">
        <v>666</v>
      </c>
      <c r="B808" s="126" t="s">
        <v>667</v>
      </c>
      <c r="C808" s="125" t="s">
        <v>48</v>
      </c>
      <c r="D808" s="125" t="s">
        <v>283</v>
      </c>
      <c r="E808" s="126" t="s">
        <v>668</v>
      </c>
      <c r="F808" s="125" t="s">
        <v>426</v>
      </c>
      <c r="G808" s="125" t="s">
        <v>67</v>
      </c>
      <c r="H808" s="125" t="s">
        <v>581</v>
      </c>
      <c r="I808" s="125" t="s">
        <v>521</v>
      </c>
      <c r="J808" s="126" t="s">
        <v>371</v>
      </c>
      <c r="K808" s="127" t="n">
        <v>290.8</v>
      </c>
      <c r="L808" s="127" t="n">
        <v>232.8</v>
      </c>
      <c r="M808" s="127" t="n">
        <v>232.8</v>
      </c>
    </row>
    <row collapsed="false" customFormat="false" customHeight="false" hidden="true" ht="38.25" outlineLevel="3" r="809">
      <c r="A809" s="125" t="s">
        <v>666</v>
      </c>
      <c r="B809" s="126" t="s">
        <v>667</v>
      </c>
      <c r="C809" s="125" t="s">
        <v>48</v>
      </c>
      <c r="D809" s="125" t="s">
        <v>283</v>
      </c>
      <c r="E809" s="126" t="s">
        <v>668</v>
      </c>
      <c r="F809" s="125" t="s">
        <v>426</v>
      </c>
      <c r="G809" s="125" t="s">
        <v>67</v>
      </c>
      <c r="H809" s="125" t="s">
        <v>454</v>
      </c>
      <c r="I809" s="125" t="s">
        <v>521</v>
      </c>
      <c r="J809" s="126" t="s">
        <v>371</v>
      </c>
      <c r="K809" s="127" t="n">
        <v>69.2</v>
      </c>
      <c r="L809" s="127" t="n">
        <v>58.1</v>
      </c>
      <c r="M809" s="127" t="n">
        <v>58.1</v>
      </c>
    </row>
    <row collapsed="false" customFormat="false" customHeight="false" hidden="true" ht="38.25" outlineLevel="3" r="810">
      <c r="A810" s="125" t="s">
        <v>666</v>
      </c>
      <c r="B810" s="126" t="s">
        <v>667</v>
      </c>
      <c r="C810" s="125" t="s">
        <v>48</v>
      </c>
      <c r="D810" s="125" t="s">
        <v>283</v>
      </c>
      <c r="E810" s="126" t="s">
        <v>668</v>
      </c>
      <c r="F810" s="125" t="s">
        <v>426</v>
      </c>
      <c r="G810" s="125" t="s">
        <v>67</v>
      </c>
      <c r="H810" s="125" t="s">
        <v>405</v>
      </c>
      <c r="I810" s="125" t="s">
        <v>521</v>
      </c>
      <c r="J810" s="126" t="s">
        <v>371</v>
      </c>
      <c r="K810" s="127" t="n">
        <v>428.5</v>
      </c>
      <c r="L810" s="127" t="n">
        <v>364</v>
      </c>
      <c r="M810" s="127" t="n">
        <v>341</v>
      </c>
    </row>
    <row collapsed="false" customFormat="false" customHeight="false" hidden="true" ht="38.25" outlineLevel="3" r="811">
      <c r="A811" s="125" t="s">
        <v>666</v>
      </c>
      <c r="B811" s="126" t="s">
        <v>667</v>
      </c>
      <c r="C811" s="125" t="s">
        <v>48</v>
      </c>
      <c r="D811" s="125" t="s">
        <v>283</v>
      </c>
      <c r="E811" s="126" t="s">
        <v>668</v>
      </c>
      <c r="F811" s="125" t="s">
        <v>426</v>
      </c>
      <c r="G811" s="125" t="s">
        <v>67</v>
      </c>
      <c r="H811" s="125" t="s">
        <v>407</v>
      </c>
      <c r="I811" s="125" t="s">
        <v>521</v>
      </c>
      <c r="J811" s="126" t="s">
        <v>371</v>
      </c>
      <c r="K811" s="127" t="n">
        <v>0</v>
      </c>
      <c r="L811" s="127" t="n">
        <v>0</v>
      </c>
      <c r="M811" s="127" t="n">
        <v>5</v>
      </c>
    </row>
    <row collapsed="false" customFormat="false" customHeight="false" hidden="true" ht="38.25" outlineLevel="3" r="812">
      <c r="A812" s="125" t="s">
        <v>666</v>
      </c>
      <c r="B812" s="126" t="s">
        <v>667</v>
      </c>
      <c r="C812" s="125" t="s">
        <v>48</v>
      </c>
      <c r="D812" s="125" t="s">
        <v>283</v>
      </c>
      <c r="E812" s="126" t="s">
        <v>668</v>
      </c>
      <c r="F812" s="125" t="s">
        <v>426</v>
      </c>
      <c r="G812" s="125" t="s">
        <v>67</v>
      </c>
      <c r="H812" s="125" t="s">
        <v>583</v>
      </c>
      <c r="I812" s="125" t="s">
        <v>521</v>
      </c>
      <c r="J812" s="126" t="s">
        <v>371</v>
      </c>
      <c r="K812" s="127" t="n">
        <v>5</v>
      </c>
      <c r="L812" s="127" t="n">
        <v>27.4</v>
      </c>
      <c r="M812" s="127" t="n">
        <v>27.5</v>
      </c>
    </row>
    <row collapsed="false" customFormat="false" customHeight="false" hidden="true" ht="25.5" outlineLevel="2" r="813">
      <c r="A813" s="120" t="s">
        <v>669</v>
      </c>
      <c r="B813" s="121" t="s">
        <v>336</v>
      </c>
      <c r="C813" s="122"/>
      <c r="D813" s="122"/>
      <c r="E813" s="121"/>
      <c r="F813" s="122"/>
      <c r="G813" s="122"/>
      <c r="H813" s="122"/>
      <c r="I813" s="122"/>
      <c r="J813" s="121"/>
      <c r="K813" s="123" t="n">
        <v>31264.8</v>
      </c>
      <c r="L813" s="123" t="n">
        <v>0</v>
      </c>
      <c r="M813" s="123" t="n">
        <v>0</v>
      </c>
    </row>
    <row collapsed="false" customFormat="false" customHeight="false" hidden="true" ht="25.5" outlineLevel="3" r="814">
      <c r="A814" s="125" t="s">
        <v>669</v>
      </c>
      <c r="B814" s="126" t="s">
        <v>336</v>
      </c>
      <c r="C814" s="125" t="s">
        <v>48</v>
      </c>
      <c r="D814" s="125" t="s">
        <v>286</v>
      </c>
      <c r="E814" s="126" t="s">
        <v>336</v>
      </c>
      <c r="F814" s="125" t="s">
        <v>573</v>
      </c>
      <c r="G814" s="125" t="s">
        <v>67</v>
      </c>
      <c r="H814" s="125" t="s">
        <v>574</v>
      </c>
      <c r="I814" s="125" t="s">
        <v>339</v>
      </c>
      <c r="J814" s="126" t="s">
        <v>670</v>
      </c>
      <c r="K814" s="127" t="n">
        <v>18329.7</v>
      </c>
      <c r="L814" s="127" t="n">
        <v>0</v>
      </c>
      <c r="M814" s="127" t="n">
        <v>0</v>
      </c>
    </row>
    <row collapsed="false" customFormat="false" customHeight="false" hidden="true" ht="25.5" outlineLevel="3" r="815">
      <c r="A815" s="125" t="s">
        <v>669</v>
      </c>
      <c r="B815" s="126" t="s">
        <v>336</v>
      </c>
      <c r="C815" s="125" t="s">
        <v>48</v>
      </c>
      <c r="D815" s="125" t="s">
        <v>286</v>
      </c>
      <c r="E815" s="126" t="s">
        <v>336</v>
      </c>
      <c r="F815" s="125" t="s">
        <v>573</v>
      </c>
      <c r="G815" s="125" t="s">
        <v>67</v>
      </c>
      <c r="H815" s="125" t="s">
        <v>575</v>
      </c>
      <c r="I815" s="125" t="s">
        <v>339</v>
      </c>
      <c r="J815" s="126" t="s">
        <v>670</v>
      </c>
      <c r="K815" s="127" t="n">
        <v>5535.6</v>
      </c>
      <c r="L815" s="127" t="n">
        <v>0</v>
      </c>
      <c r="M815" s="127" t="n">
        <v>0</v>
      </c>
    </row>
    <row collapsed="false" customFormat="false" customHeight="false" hidden="true" ht="25.5" outlineLevel="3" r="816">
      <c r="A816" s="125" t="s">
        <v>669</v>
      </c>
      <c r="B816" s="126" t="s">
        <v>336</v>
      </c>
      <c r="C816" s="125" t="s">
        <v>48</v>
      </c>
      <c r="D816" s="125" t="s">
        <v>286</v>
      </c>
      <c r="E816" s="126" t="s">
        <v>336</v>
      </c>
      <c r="F816" s="125" t="s">
        <v>576</v>
      </c>
      <c r="G816" s="125" t="s">
        <v>67</v>
      </c>
      <c r="H816" s="125" t="s">
        <v>577</v>
      </c>
      <c r="I816" s="125" t="s">
        <v>339</v>
      </c>
      <c r="J816" s="126" t="s">
        <v>670</v>
      </c>
      <c r="K816" s="127" t="n">
        <v>487</v>
      </c>
      <c r="L816" s="127" t="n">
        <v>0</v>
      </c>
      <c r="M816" s="127" t="n">
        <v>0</v>
      </c>
    </row>
    <row collapsed="false" customFormat="false" customHeight="false" hidden="true" ht="25.5" outlineLevel="3" r="817">
      <c r="A817" s="125" t="s">
        <v>669</v>
      </c>
      <c r="B817" s="126" t="s">
        <v>336</v>
      </c>
      <c r="C817" s="125" t="s">
        <v>48</v>
      </c>
      <c r="D817" s="125" t="s">
        <v>286</v>
      </c>
      <c r="E817" s="126" t="s">
        <v>336</v>
      </c>
      <c r="F817" s="125" t="s">
        <v>426</v>
      </c>
      <c r="G817" s="125" t="s">
        <v>67</v>
      </c>
      <c r="H817" s="125" t="s">
        <v>578</v>
      </c>
      <c r="I817" s="125" t="s">
        <v>339</v>
      </c>
      <c r="J817" s="126" t="s">
        <v>670</v>
      </c>
      <c r="K817" s="127" t="n">
        <v>410.2</v>
      </c>
      <c r="L817" s="127" t="n">
        <v>0</v>
      </c>
      <c r="M817" s="127" t="n">
        <v>0</v>
      </c>
    </row>
    <row collapsed="false" customFormat="false" customHeight="false" hidden="true" ht="25.5" outlineLevel="3" r="818">
      <c r="A818" s="125" t="s">
        <v>669</v>
      </c>
      <c r="B818" s="126" t="s">
        <v>336</v>
      </c>
      <c r="C818" s="125" t="s">
        <v>48</v>
      </c>
      <c r="D818" s="125" t="s">
        <v>286</v>
      </c>
      <c r="E818" s="126" t="s">
        <v>336</v>
      </c>
      <c r="F818" s="125" t="s">
        <v>426</v>
      </c>
      <c r="G818" s="125" t="s">
        <v>67</v>
      </c>
      <c r="H818" s="125" t="s">
        <v>579</v>
      </c>
      <c r="I818" s="125" t="s">
        <v>339</v>
      </c>
      <c r="J818" s="126" t="s">
        <v>670</v>
      </c>
      <c r="K818" s="127" t="n">
        <v>360</v>
      </c>
      <c r="L818" s="127" t="n">
        <v>0</v>
      </c>
      <c r="M818" s="127" t="n">
        <v>0</v>
      </c>
    </row>
    <row collapsed="false" customFormat="false" customHeight="false" hidden="true" ht="25.5" outlineLevel="3" r="819">
      <c r="A819" s="125" t="s">
        <v>669</v>
      </c>
      <c r="B819" s="126" t="s">
        <v>336</v>
      </c>
      <c r="C819" s="125" t="s">
        <v>48</v>
      </c>
      <c r="D819" s="125" t="s">
        <v>286</v>
      </c>
      <c r="E819" s="126" t="s">
        <v>336</v>
      </c>
      <c r="F819" s="125" t="s">
        <v>426</v>
      </c>
      <c r="G819" s="125" t="s">
        <v>67</v>
      </c>
      <c r="H819" s="125" t="s">
        <v>580</v>
      </c>
      <c r="I819" s="125" t="s">
        <v>339</v>
      </c>
      <c r="J819" s="126" t="s">
        <v>670</v>
      </c>
      <c r="K819" s="127" t="n">
        <v>448.8</v>
      </c>
      <c r="L819" s="127" t="n">
        <v>0</v>
      </c>
      <c r="M819" s="127" t="n">
        <v>0</v>
      </c>
    </row>
    <row collapsed="false" customFormat="false" customHeight="false" hidden="true" ht="25.5" outlineLevel="3" r="820">
      <c r="A820" s="125" t="s">
        <v>669</v>
      </c>
      <c r="B820" s="126" t="s">
        <v>336</v>
      </c>
      <c r="C820" s="125" t="s">
        <v>48</v>
      </c>
      <c r="D820" s="125" t="s">
        <v>286</v>
      </c>
      <c r="E820" s="126" t="s">
        <v>336</v>
      </c>
      <c r="F820" s="125" t="s">
        <v>426</v>
      </c>
      <c r="G820" s="125" t="s">
        <v>67</v>
      </c>
      <c r="H820" s="125" t="s">
        <v>581</v>
      </c>
      <c r="I820" s="125" t="s">
        <v>339</v>
      </c>
      <c r="J820" s="126" t="s">
        <v>670</v>
      </c>
      <c r="K820" s="127" t="n">
        <v>1824.9</v>
      </c>
      <c r="L820" s="127" t="n">
        <v>0</v>
      </c>
      <c r="M820" s="127" t="n">
        <v>0</v>
      </c>
    </row>
    <row collapsed="false" customFormat="false" customHeight="false" hidden="true" ht="25.5" outlineLevel="3" r="821">
      <c r="A821" s="125" t="s">
        <v>669</v>
      </c>
      <c r="B821" s="126" t="s">
        <v>336</v>
      </c>
      <c r="C821" s="125" t="s">
        <v>48</v>
      </c>
      <c r="D821" s="125" t="s">
        <v>286</v>
      </c>
      <c r="E821" s="126" t="s">
        <v>336</v>
      </c>
      <c r="F821" s="125" t="s">
        <v>426</v>
      </c>
      <c r="G821" s="125" t="s">
        <v>67</v>
      </c>
      <c r="H821" s="125" t="s">
        <v>454</v>
      </c>
      <c r="I821" s="125" t="s">
        <v>339</v>
      </c>
      <c r="J821" s="126" t="s">
        <v>670</v>
      </c>
      <c r="K821" s="127" t="n">
        <v>658.8</v>
      </c>
      <c r="L821" s="127" t="n">
        <v>0</v>
      </c>
      <c r="M821" s="127" t="n">
        <v>0</v>
      </c>
    </row>
    <row collapsed="false" customFormat="false" customHeight="false" hidden="true" ht="25.5" outlineLevel="3" r="822">
      <c r="A822" s="125" t="s">
        <v>669</v>
      </c>
      <c r="B822" s="126" t="s">
        <v>336</v>
      </c>
      <c r="C822" s="125" t="s">
        <v>48</v>
      </c>
      <c r="D822" s="125" t="s">
        <v>286</v>
      </c>
      <c r="E822" s="126" t="s">
        <v>336</v>
      </c>
      <c r="F822" s="125" t="s">
        <v>426</v>
      </c>
      <c r="G822" s="125" t="s">
        <v>67</v>
      </c>
      <c r="H822" s="125" t="s">
        <v>405</v>
      </c>
      <c r="I822" s="125" t="s">
        <v>339</v>
      </c>
      <c r="J822" s="126" t="s">
        <v>670</v>
      </c>
      <c r="K822" s="127" t="n">
        <v>833.6</v>
      </c>
      <c r="L822" s="127" t="n">
        <v>0</v>
      </c>
      <c r="M822" s="127" t="n">
        <v>0</v>
      </c>
    </row>
    <row collapsed="false" customFormat="false" customHeight="false" hidden="true" ht="25.5" outlineLevel="3" r="823">
      <c r="A823" s="125" t="s">
        <v>669</v>
      </c>
      <c r="B823" s="126" t="s">
        <v>336</v>
      </c>
      <c r="C823" s="125" t="s">
        <v>48</v>
      </c>
      <c r="D823" s="125" t="s">
        <v>286</v>
      </c>
      <c r="E823" s="126" t="s">
        <v>336</v>
      </c>
      <c r="F823" s="125" t="s">
        <v>426</v>
      </c>
      <c r="G823" s="125" t="s">
        <v>67</v>
      </c>
      <c r="H823" s="125" t="s">
        <v>582</v>
      </c>
      <c r="I823" s="125" t="s">
        <v>339</v>
      </c>
      <c r="J823" s="126" t="s">
        <v>670</v>
      </c>
      <c r="K823" s="127" t="n">
        <v>7.2</v>
      </c>
      <c r="L823" s="127" t="n">
        <v>0</v>
      </c>
      <c r="M823" s="127" t="n">
        <v>0</v>
      </c>
    </row>
    <row collapsed="false" customFormat="false" customHeight="false" hidden="true" ht="25.5" outlineLevel="3" r="824">
      <c r="A824" s="125" t="s">
        <v>669</v>
      </c>
      <c r="B824" s="126" t="s">
        <v>336</v>
      </c>
      <c r="C824" s="125" t="s">
        <v>48</v>
      </c>
      <c r="D824" s="125" t="s">
        <v>286</v>
      </c>
      <c r="E824" s="126" t="s">
        <v>336</v>
      </c>
      <c r="F824" s="125" t="s">
        <v>426</v>
      </c>
      <c r="G824" s="125" t="s">
        <v>67</v>
      </c>
      <c r="H824" s="125" t="s">
        <v>407</v>
      </c>
      <c r="I824" s="125" t="s">
        <v>339</v>
      </c>
      <c r="J824" s="126" t="s">
        <v>670</v>
      </c>
      <c r="K824" s="127" t="n">
        <v>1821.3</v>
      </c>
      <c r="L824" s="127" t="n">
        <v>0</v>
      </c>
      <c r="M824" s="127" t="n">
        <v>0</v>
      </c>
    </row>
    <row collapsed="false" customFormat="false" customHeight="false" hidden="true" ht="25.5" outlineLevel="3" r="825">
      <c r="A825" s="125" t="s">
        <v>669</v>
      </c>
      <c r="B825" s="126" t="s">
        <v>336</v>
      </c>
      <c r="C825" s="125" t="s">
        <v>48</v>
      </c>
      <c r="D825" s="125" t="s">
        <v>286</v>
      </c>
      <c r="E825" s="126" t="s">
        <v>336</v>
      </c>
      <c r="F825" s="125" t="s">
        <v>426</v>
      </c>
      <c r="G825" s="125" t="s">
        <v>67</v>
      </c>
      <c r="H825" s="125" t="s">
        <v>583</v>
      </c>
      <c r="I825" s="125" t="s">
        <v>339</v>
      </c>
      <c r="J825" s="126" t="s">
        <v>670</v>
      </c>
      <c r="K825" s="127" t="n">
        <v>547.8</v>
      </c>
      <c r="L825" s="127" t="n">
        <v>0</v>
      </c>
      <c r="M825" s="127" t="n">
        <v>0</v>
      </c>
    </row>
    <row collapsed="false" customFormat="false" customHeight="false" hidden="true" ht="13.5" outlineLevel="0" r="826">
      <c r="A826" s="132" t="s">
        <v>671</v>
      </c>
      <c r="B826" s="133"/>
      <c r="C826" s="134"/>
      <c r="D826" s="134"/>
      <c r="E826" s="133"/>
      <c r="F826" s="134"/>
      <c r="G826" s="134"/>
      <c r="H826" s="134"/>
      <c r="I826" s="134"/>
      <c r="J826" s="133"/>
      <c r="K826" s="135" t="n">
        <v>11965353.6</v>
      </c>
      <c r="L826" s="135" t="n">
        <v>10854365.6</v>
      </c>
      <c r="M826" s="135" t="n">
        <v>11878366.4</v>
      </c>
    </row>
    <row collapsed="false" customFormat="false" customHeight="true" hidden="false" ht="42.75" outlineLevel="0" r="827"/>
    <row collapsed="false" customFormat="false" customHeight="true" hidden="false" ht="42.75" outlineLevel="0" r="828"/>
  </sheetData>
  <autoFilter ref="A14:M826">
    <filterColumn colId="0">
      <filters>
        <filter val="010101000"/>
        <filter val="010101001"/>
        <filter val="010101014"/>
      </filters>
    </filterColumn>
  </autoFilter>
  <mergeCells count="8">
    <mergeCell ref="A1:F1"/>
    <mergeCell ref="A6:J6"/>
    <mergeCell ref="A7:J7"/>
    <mergeCell ref="A8:J8"/>
    <mergeCell ref="A9:J9"/>
    <mergeCell ref="A10:J10"/>
    <mergeCell ref="A11:J11"/>
    <mergeCell ref="A12:J12"/>
  </mergeCells>
  <printOptions headings="false" gridLines="false" gridLinesSet="true" horizontalCentered="false" verticalCentered="false"/>
  <pageMargins left="0.75" right="0.75" top="1" bottom="1"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true">
    <pageSetUpPr fitToPage="true"/>
  </sheetPr>
  <dimension ref="A1:AC55"/>
  <sheetViews>
    <sheetView colorId="64" defaultGridColor="true" rightToLeft="false" showFormulas="false" showGridLines="false" showOutlineSymbols="true" showRowColHeaders="true" showZeros="true" tabSelected="false" topLeftCell="D1" view="pageBreakPreview" windowProtection="false" workbookViewId="0" zoomScale="83" zoomScaleNormal="70" zoomScalePageLayoutView="83">
      <selection activeCell="M13" activeCellId="0" pane="topLeft" sqref="M13"/>
    </sheetView>
  </sheetViews>
  <sheetFormatPr defaultRowHeight="12.75"/>
  <cols>
    <col collapsed="false" hidden="false" max="1" min="1" style="136" width="25.7165991902834"/>
    <col collapsed="false" hidden="false" max="2" min="2" style="136" width="15.7125506072875"/>
    <col collapsed="false" hidden="false" max="3" min="3" style="136" width="12.7125506072875"/>
    <col collapsed="false" hidden="false" max="4" min="4" style="136" width="25.7165991902834"/>
    <col collapsed="false" hidden="false" max="5" min="5" style="136" width="18.004048582996"/>
    <col collapsed="false" hidden="false" max="7" min="6" style="136" width="12.7125506072875"/>
    <col collapsed="false" hidden="false" max="8" min="8" style="136" width="25.7165991902834"/>
    <col collapsed="false" hidden="true" max="12" min="9" style="136" width="0"/>
    <col collapsed="false" hidden="false" max="13" min="13" style="136" width="25.7165991902834"/>
    <col collapsed="false" hidden="true" max="19" min="14" style="136" width="0"/>
    <col collapsed="false" hidden="false" max="20" min="20" style="136" width="25.7165991902834"/>
    <col collapsed="false" hidden="false" max="29" min="21" style="136" width="10.7125506072875"/>
    <col collapsed="false" hidden="false" max="1025" min="30" style="136" width="8.85425101214575"/>
  </cols>
  <sheetData>
    <row collapsed="false" customFormat="false" customHeight="true" hidden="false" ht="12.75" outlineLevel="0" r="1">
      <c r="A1" s="137" t="s">
        <v>309</v>
      </c>
      <c r="B1" s="138"/>
      <c r="C1" s="138"/>
      <c r="D1" s="139"/>
      <c r="E1" s="140"/>
      <c r="F1" s="141"/>
      <c r="G1" s="141"/>
    </row>
    <row collapsed="false" customFormat="false" customHeight="true" hidden="false" ht="12.75" outlineLevel="0" r="2">
      <c r="A2" s="142" t="s">
        <v>672</v>
      </c>
      <c r="B2" s="142"/>
      <c r="C2" s="142"/>
      <c r="D2" s="142"/>
      <c r="E2" s="142"/>
      <c r="F2" s="141"/>
      <c r="G2" s="141"/>
    </row>
    <row collapsed="false" customFormat="false" customHeight="true" hidden="false" ht="12.75" outlineLevel="0" r="3">
      <c r="A3" s="141"/>
      <c r="B3" s="141"/>
      <c r="C3" s="141"/>
      <c r="D3" s="141"/>
      <c r="E3" s="141"/>
      <c r="F3" s="141"/>
      <c r="G3" s="141"/>
    </row>
    <row collapsed="false" customFormat="false" customHeight="true" hidden="false" ht="12.75" outlineLevel="0" r="4">
      <c r="A4" s="141"/>
      <c r="B4" s="141"/>
      <c r="C4" s="141"/>
      <c r="D4" s="141"/>
      <c r="E4" s="141"/>
      <c r="F4" s="141"/>
      <c r="G4" s="141"/>
    </row>
    <row collapsed="false" customFormat="false" customHeight="true" hidden="false" ht="12.75" outlineLevel="0" r="5">
      <c r="A5" s="143" t="s">
        <v>673</v>
      </c>
      <c r="B5" s="144"/>
      <c r="C5" s="144"/>
      <c r="D5" s="141"/>
      <c r="E5" s="144"/>
      <c r="F5" s="145"/>
      <c r="G5" s="146"/>
    </row>
    <row collapsed="false" customFormat="false" customHeight="true" hidden="false" ht="12.75" outlineLevel="0" r="6">
      <c r="A6" s="147"/>
      <c r="B6" s="141"/>
      <c r="C6" s="141"/>
      <c r="D6" s="141"/>
      <c r="E6" s="141"/>
      <c r="F6" s="141"/>
      <c r="G6" s="141"/>
    </row>
    <row collapsed="false" customFormat="false" customHeight="true" hidden="false" ht="12.75" outlineLevel="0" r="7">
      <c r="A7" s="147" t="s">
        <v>674</v>
      </c>
      <c r="B7" s="141"/>
      <c r="C7" s="141"/>
      <c r="D7" s="141"/>
      <c r="E7" s="141"/>
      <c r="F7" s="141"/>
      <c r="G7" s="141"/>
    </row>
    <row collapsed="false" customFormat="false" customHeight="true" hidden="false" ht="12.75" outlineLevel="0" r="8">
      <c r="A8" s="147"/>
      <c r="B8" s="141"/>
      <c r="C8" s="141"/>
      <c r="D8" s="141"/>
      <c r="E8" s="141"/>
      <c r="F8" s="141"/>
      <c r="G8" s="141"/>
    </row>
    <row collapsed="false" customFormat="false" customHeight="true" hidden="false" ht="12.75" outlineLevel="0" r="9">
      <c r="A9" s="148"/>
    </row>
    <row collapsed="false" customFormat="false" customHeight="false" hidden="false" ht="31.5" outlineLevel="0" r="10">
      <c r="A10" s="149" t="s">
        <v>2</v>
      </c>
      <c r="B10" s="149" t="s">
        <v>675</v>
      </c>
      <c r="C10" s="149" t="s">
        <v>676</v>
      </c>
      <c r="D10" s="149" t="s">
        <v>677</v>
      </c>
      <c r="E10" s="149" t="s">
        <v>678</v>
      </c>
      <c r="F10" s="149" t="s">
        <v>679</v>
      </c>
      <c r="G10" s="149" t="s">
        <v>680</v>
      </c>
      <c r="H10" s="149" t="s">
        <v>681</v>
      </c>
      <c r="I10" s="149" t="s">
        <v>682</v>
      </c>
      <c r="J10" s="149" t="s">
        <v>683</v>
      </c>
      <c r="K10" s="149" t="s">
        <v>684</v>
      </c>
      <c r="L10" s="149" t="s">
        <v>685</v>
      </c>
      <c r="M10" s="149" t="s">
        <v>325</v>
      </c>
      <c r="N10" s="149" t="s">
        <v>686</v>
      </c>
      <c r="O10" s="149" t="s">
        <v>687</v>
      </c>
      <c r="P10" s="149" t="s">
        <v>688</v>
      </c>
      <c r="Q10" s="149" t="s">
        <v>689</v>
      </c>
      <c r="R10" s="149" t="s">
        <v>690</v>
      </c>
      <c r="S10" s="149" t="s">
        <v>691</v>
      </c>
      <c r="T10" s="149" t="s">
        <v>692</v>
      </c>
      <c r="U10" s="149" t="s">
        <v>9</v>
      </c>
      <c r="V10" s="149" t="s">
        <v>10</v>
      </c>
      <c r="W10" s="149" t="s">
        <v>11</v>
      </c>
      <c r="X10" s="149" t="s">
        <v>323</v>
      </c>
      <c r="Y10" s="149" t="s">
        <v>322</v>
      </c>
      <c r="Z10" s="149" t="s">
        <v>319</v>
      </c>
      <c r="AA10" s="149" t="s">
        <v>693</v>
      </c>
      <c r="AB10" s="149" t="s">
        <v>324</v>
      </c>
      <c r="AC10" s="149" t="s">
        <v>694</v>
      </c>
    </row>
    <row collapsed="false" customFormat="true" customHeight="false" hidden="true" ht="94.5" outlineLevel="0" r="11" s="156">
      <c r="A11" s="150" t="s">
        <v>695</v>
      </c>
      <c r="B11" s="151" t="s">
        <v>696</v>
      </c>
      <c r="C11" s="152" t="s">
        <v>697</v>
      </c>
      <c r="D11" s="150" t="s">
        <v>698</v>
      </c>
      <c r="E11" s="153" t="n">
        <v>4401600</v>
      </c>
      <c r="F11" s="153" t="n">
        <v>0</v>
      </c>
      <c r="G11" s="153" t="n">
        <v>0</v>
      </c>
      <c r="H11" s="154" t="s">
        <v>699</v>
      </c>
      <c r="I11" s="150" t="s">
        <v>700</v>
      </c>
      <c r="J11" s="150" t="s">
        <v>670</v>
      </c>
      <c r="K11" s="150" t="s">
        <v>701</v>
      </c>
      <c r="L11" s="150" t="s">
        <v>702</v>
      </c>
      <c r="M11" s="154" t="s">
        <v>670</v>
      </c>
      <c r="N11" s="150"/>
      <c r="O11" s="150" t="s">
        <v>703</v>
      </c>
      <c r="P11" s="152"/>
      <c r="Q11" s="150" t="s">
        <v>704</v>
      </c>
      <c r="R11" s="150" t="s">
        <v>705</v>
      </c>
      <c r="S11" s="150"/>
      <c r="T11" s="154" t="s">
        <v>336</v>
      </c>
      <c r="U11" s="155" t="s">
        <v>706</v>
      </c>
      <c r="V11" s="155" t="s">
        <v>707</v>
      </c>
      <c r="W11" s="155" t="s">
        <v>708</v>
      </c>
      <c r="X11" s="155" t="s">
        <v>709</v>
      </c>
      <c r="Y11" s="155" t="s">
        <v>67</v>
      </c>
      <c r="Z11" s="155" t="s">
        <v>710</v>
      </c>
      <c r="AA11" s="155" t="s">
        <v>711</v>
      </c>
      <c r="AB11" s="155" t="s">
        <v>339</v>
      </c>
      <c r="AC11" s="155" t="s">
        <v>712</v>
      </c>
    </row>
    <row collapsed="false" customFormat="true" customHeight="false" hidden="true" ht="94.5" outlineLevel="0" r="12" s="156">
      <c r="A12" s="150" t="s">
        <v>695</v>
      </c>
      <c r="B12" s="151" t="s">
        <v>696</v>
      </c>
      <c r="C12" s="152" t="s">
        <v>697</v>
      </c>
      <c r="D12" s="150" t="s">
        <v>698</v>
      </c>
      <c r="E12" s="153" t="n">
        <v>1329300</v>
      </c>
      <c r="F12" s="153" t="n">
        <v>0</v>
      </c>
      <c r="G12" s="153" t="n">
        <v>0</v>
      </c>
      <c r="H12" s="154" t="s">
        <v>699</v>
      </c>
      <c r="I12" s="150" t="s">
        <v>700</v>
      </c>
      <c r="J12" s="150" t="s">
        <v>670</v>
      </c>
      <c r="K12" s="150" t="s">
        <v>701</v>
      </c>
      <c r="L12" s="150" t="s">
        <v>702</v>
      </c>
      <c r="M12" s="154" t="s">
        <v>670</v>
      </c>
      <c r="N12" s="150"/>
      <c r="O12" s="150" t="s">
        <v>703</v>
      </c>
      <c r="P12" s="152"/>
      <c r="Q12" s="150" t="s">
        <v>704</v>
      </c>
      <c r="R12" s="150" t="s">
        <v>705</v>
      </c>
      <c r="S12" s="150"/>
      <c r="T12" s="154" t="s">
        <v>336</v>
      </c>
      <c r="U12" s="155" t="s">
        <v>706</v>
      </c>
      <c r="V12" s="155" t="s">
        <v>707</v>
      </c>
      <c r="W12" s="155" t="s">
        <v>708</v>
      </c>
      <c r="X12" s="155" t="s">
        <v>713</v>
      </c>
      <c r="Y12" s="155" t="s">
        <v>67</v>
      </c>
      <c r="Z12" s="155" t="s">
        <v>710</v>
      </c>
      <c r="AA12" s="155" t="s">
        <v>711</v>
      </c>
      <c r="AB12" s="155" t="s">
        <v>339</v>
      </c>
      <c r="AC12" s="155" t="s">
        <v>712</v>
      </c>
    </row>
    <row collapsed="false" customFormat="true" customHeight="false" hidden="true" ht="94.5" outlineLevel="0" r="13" s="156">
      <c r="A13" s="150" t="s">
        <v>695</v>
      </c>
      <c r="B13" s="151" t="s">
        <v>696</v>
      </c>
      <c r="C13" s="152" t="s">
        <v>697</v>
      </c>
      <c r="D13" s="150" t="s">
        <v>698</v>
      </c>
      <c r="E13" s="153" t="n">
        <v>834900</v>
      </c>
      <c r="F13" s="153" t="n">
        <v>0</v>
      </c>
      <c r="G13" s="153" t="n">
        <v>0</v>
      </c>
      <c r="H13" s="154" t="s">
        <v>699</v>
      </c>
      <c r="I13" s="150" t="s">
        <v>700</v>
      </c>
      <c r="J13" s="150" t="s">
        <v>670</v>
      </c>
      <c r="K13" s="150" t="s">
        <v>701</v>
      </c>
      <c r="L13" s="150" t="s">
        <v>702</v>
      </c>
      <c r="M13" s="154" t="s">
        <v>670</v>
      </c>
      <c r="N13" s="150"/>
      <c r="O13" s="150" t="s">
        <v>703</v>
      </c>
      <c r="P13" s="152"/>
      <c r="Q13" s="150" t="s">
        <v>704</v>
      </c>
      <c r="R13" s="150" t="s">
        <v>705</v>
      </c>
      <c r="S13" s="150"/>
      <c r="T13" s="154" t="s">
        <v>336</v>
      </c>
      <c r="U13" s="155" t="s">
        <v>706</v>
      </c>
      <c r="V13" s="155" t="s">
        <v>707</v>
      </c>
      <c r="W13" s="155" t="s">
        <v>714</v>
      </c>
      <c r="X13" s="155" t="s">
        <v>715</v>
      </c>
      <c r="Y13" s="155" t="s">
        <v>67</v>
      </c>
      <c r="Z13" s="155" t="s">
        <v>710</v>
      </c>
      <c r="AA13" s="155" t="s">
        <v>711</v>
      </c>
      <c r="AB13" s="155" t="s">
        <v>339</v>
      </c>
      <c r="AC13" s="155" t="s">
        <v>712</v>
      </c>
    </row>
    <row collapsed="false" customFormat="true" customHeight="false" hidden="true" ht="94.5" outlineLevel="0" r="14" s="156">
      <c r="A14" s="150" t="s">
        <v>695</v>
      </c>
      <c r="B14" s="151" t="s">
        <v>696</v>
      </c>
      <c r="C14" s="152" t="s">
        <v>697</v>
      </c>
      <c r="D14" s="150" t="s">
        <v>698</v>
      </c>
      <c r="E14" s="153" t="n">
        <v>576100</v>
      </c>
      <c r="F14" s="153" t="n">
        <v>0</v>
      </c>
      <c r="G14" s="153" t="n">
        <v>0</v>
      </c>
      <c r="H14" s="154" t="s">
        <v>699</v>
      </c>
      <c r="I14" s="150" t="s">
        <v>700</v>
      </c>
      <c r="J14" s="150" t="s">
        <v>670</v>
      </c>
      <c r="K14" s="150" t="s">
        <v>701</v>
      </c>
      <c r="L14" s="150" t="s">
        <v>702</v>
      </c>
      <c r="M14" s="154" t="s">
        <v>670</v>
      </c>
      <c r="N14" s="150"/>
      <c r="O14" s="150" t="s">
        <v>703</v>
      </c>
      <c r="P14" s="152"/>
      <c r="Q14" s="150" t="s">
        <v>704</v>
      </c>
      <c r="R14" s="150" t="s">
        <v>705</v>
      </c>
      <c r="S14" s="150"/>
      <c r="T14" s="154" t="s">
        <v>336</v>
      </c>
      <c r="U14" s="155" t="s">
        <v>706</v>
      </c>
      <c r="V14" s="155" t="s">
        <v>707</v>
      </c>
      <c r="W14" s="155" t="s">
        <v>714</v>
      </c>
      <c r="X14" s="155" t="s">
        <v>716</v>
      </c>
      <c r="Y14" s="155" t="s">
        <v>67</v>
      </c>
      <c r="Z14" s="155" t="s">
        <v>710</v>
      </c>
      <c r="AA14" s="155" t="s">
        <v>711</v>
      </c>
      <c r="AB14" s="155" t="s">
        <v>339</v>
      </c>
      <c r="AC14" s="155" t="s">
        <v>712</v>
      </c>
    </row>
    <row collapsed="false" customFormat="true" customHeight="false" hidden="true" ht="94.5" outlineLevel="0" r="15" s="156">
      <c r="A15" s="150" t="s">
        <v>695</v>
      </c>
      <c r="B15" s="151" t="s">
        <v>696</v>
      </c>
      <c r="C15" s="152" t="s">
        <v>697</v>
      </c>
      <c r="D15" s="150" t="s">
        <v>698</v>
      </c>
      <c r="E15" s="153" t="n">
        <v>350000</v>
      </c>
      <c r="F15" s="153" t="n">
        <v>0</v>
      </c>
      <c r="G15" s="153" t="n">
        <v>0</v>
      </c>
      <c r="H15" s="154" t="s">
        <v>699</v>
      </c>
      <c r="I15" s="150" t="s">
        <v>700</v>
      </c>
      <c r="J15" s="150" t="s">
        <v>670</v>
      </c>
      <c r="K15" s="150" t="s">
        <v>701</v>
      </c>
      <c r="L15" s="150" t="s">
        <v>702</v>
      </c>
      <c r="M15" s="154" t="s">
        <v>670</v>
      </c>
      <c r="N15" s="150"/>
      <c r="O15" s="150" t="s">
        <v>703</v>
      </c>
      <c r="P15" s="152"/>
      <c r="Q15" s="150" t="s">
        <v>704</v>
      </c>
      <c r="R15" s="150" t="s">
        <v>705</v>
      </c>
      <c r="S15" s="150"/>
      <c r="T15" s="154" t="s">
        <v>336</v>
      </c>
      <c r="U15" s="155" t="s">
        <v>706</v>
      </c>
      <c r="V15" s="155" t="s">
        <v>707</v>
      </c>
      <c r="W15" s="155" t="s">
        <v>714</v>
      </c>
      <c r="X15" s="155" t="s">
        <v>717</v>
      </c>
      <c r="Y15" s="155" t="s">
        <v>67</v>
      </c>
      <c r="Z15" s="155" t="s">
        <v>710</v>
      </c>
      <c r="AA15" s="155" t="s">
        <v>711</v>
      </c>
      <c r="AB15" s="155" t="s">
        <v>339</v>
      </c>
      <c r="AC15" s="155" t="s">
        <v>712</v>
      </c>
    </row>
    <row collapsed="false" customFormat="true" customHeight="false" hidden="true" ht="94.5" outlineLevel="0" r="16" s="156">
      <c r="A16" s="150" t="s">
        <v>695</v>
      </c>
      <c r="B16" s="151" t="s">
        <v>696</v>
      </c>
      <c r="C16" s="152" t="s">
        <v>697</v>
      </c>
      <c r="D16" s="150" t="s">
        <v>698</v>
      </c>
      <c r="E16" s="153" t="n">
        <v>124900</v>
      </c>
      <c r="F16" s="153" t="n">
        <v>0</v>
      </c>
      <c r="G16" s="153" t="n">
        <v>0</v>
      </c>
      <c r="H16" s="154" t="s">
        <v>699</v>
      </c>
      <c r="I16" s="150" t="s">
        <v>700</v>
      </c>
      <c r="J16" s="150" t="s">
        <v>670</v>
      </c>
      <c r="K16" s="150" t="s">
        <v>701</v>
      </c>
      <c r="L16" s="150" t="s">
        <v>702</v>
      </c>
      <c r="M16" s="154" t="s">
        <v>670</v>
      </c>
      <c r="N16" s="150"/>
      <c r="O16" s="150" t="s">
        <v>703</v>
      </c>
      <c r="P16" s="152"/>
      <c r="Q16" s="150" t="s">
        <v>704</v>
      </c>
      <c r="R16" s="150" t="s">
        <v>705</v>
      </c>
      <c r="S16" s="150"/>
      <c r="T16" s="154" t="s">
        <v>336</v>
      </c>
      <c r="U16" s="155" t="s">
        <v>706</v>
      </c>
      <c r="V16" s="155" t="s">
        <v>707</v>
      </c>
      <c r="W16" s="155" t="s">
        <v>714</v>
      </c>
      <c r="X16" s="155" t="s">
        <v>718</v>
      </c>
      <c r="Y16" s="155" t="s">
        <v>67</v>
      </c>
      <c r="Z16" s="155" t="s">
        <v>710</v>
      </c>
      <c r="AA16" s="155" t="s">
        <v>711</v>
      </c>
      <c r="AB16" s="155" t="s">
        <v>339</v>
      </c>
      <c r="AC16" s="155" t="s">
        <v>712</v>
      </c>
    </row>
    <row collapsed="false" customFormat="true" customHeight="false" hidden="true" ht="115.5" outlineLevel="0" r="17" s="161">
      <c r="A17" s="150" t="s">
        <v>695</v>
      </c>
      <c r="B17" s="151" t="s">
        <v>719</v>
      </c>
      <c r="C17" s="152" t="s">
        <v>697</v>
      </c>
      <c r="D17" s="150" t="s">
        <v>698</v>
      </c>
      <c r="E17" s="157" t="n">
        <v>-100000000</v>
      </c>
      <c r="F17" s="157" t="n">
        <v>0</v>
      </c>
      <c r="G17" s="157" t="n">
        <v>0</v>
      </c>
      <c r="H17" s="158" t="s">
        <v>720</v>
      </c>
      <c r="I17" s="150" t="s">
        <v>700</v>
      </c>
      <c r="J17" s="150" t="s">
        <v>721</v>
      </c>
      <c r="K17" s="150" t="s">
        <v>701</v>
      </c>
      <c r="L17" s="150" t="s">
        <v>702</v>
      </c>
      <c r="M17" s="158" t="s">
        <v>371</v>
      </c>
      <c r="N17" s="150"/>
      <c r="O17" s="150" t="s">
        <v>703</v>
      </c>
      <c r="P17" s="152"/>
      <c r="Q17" s="150" t="s">
        <v>704</v>
      </c>
      <c r="R17" s="150" t="s">
        <v>705</v>
      </c>
      <c r="S17" s="150"/>
      <c r="T17" s="159" t="s">
        <v>497</v>
      </c>
      <c r="U17" s="160" t="s">
        <v>722</v>
      </c>
      <c r="V17" s="160" t="s">
        <v>723</v>
      </c>
      <c r="W17" s="160" t="s">
        <v>724</v>
      </c>
      <c r="X17" s="160" t="s">
        <v>725</v>
      </c>
      <c r="Y17" s="160" t="s">
        <v>67</v>
      </c>
      <c r="Z17" s="160" t="s">
        <v>726</v>
      </c>
      <c r="AA17" s="160" t="s">
        <v>711</v>
      </c>
      <c r="AB17" s="160" t="s">
        <v>339</v>
      </c>
      <c r="AC17" s="160" t="s">
        <v>712</v>
      </c>
    </row>
    <row collapsed="false" customFormat="true" customHeight="false" hidden="true" ht="94.5" outlineLevel="0" r="18" s="156">
      <c r="A18" s="150" t="s">
        <v>695</v>
      </c>
      <c r="B18" s="151" t="s">
        <v>727</v>
      </c>
      <c r="C18" s="152" t="s">
        <v>697</v>
      </c>
      <c r="D18" s="150" t="s">
        <v>698</v>
      </c>
      <c r="E18" s="153" t="n">
        <v>-237800</v>
      </c>
      <c r="F18" s="153" t="n">
        <v>0</v>
      </c>
      <c r="G18" s="153" t="n">
        <v>0</v>
      </c>
      <c r="H18" s="154" t="s">
        <v>728</v>
      </c>
      <c r="I18" s="150" t="s">
        <v>700</v>
      </c>
      <c r="J18" s="150" t="s">
        <v>721</v>
      </c>
      <c r="K18" s="150" t="s">
        <v>701</v>
      </c>
      <c r="L18" s="150" t="s">
        <v>702</v>
      </c>
      <c r="M18" s="154" t="s">
        <v>371</v>
      </c>
      <c r="N18" s="150"/>
      <c r="O18" s="150" t="s">
        <v>703</v>
      </c>
      <c r="P18" s="152"/>
      <c r="Q18" s="150" t="s">
        <v>704</v>
      </c>
      <c r="R18" s="150" t="s">
        <v>705</v>
      </c>
      <c r="S18" s="150"/>
      <c r="T18" s="154" t="s">
        <v>729</v>
      </c>
      <c r="U18" s="155" t="s">
        <v>706</v>
      </c>
      <c r="V18" s="155" t="s">
        <v>730</v>
      </c>
      <c r="W18" s="155" t="s">
        <v>731</v>
      </c>
      <c r="X18" s="155" t="s">
        <v>725</v>
      </c>
      <c r="Y18" s="155" t="s">
        <v>67</v>
      </c>
      <c r="Z18" s="155" t="s">
        <v>732</v>
      </c>
      <c r="AA18" s="155" t="s">
        <v>711</v>
      </c>
      <c r="AB18" s="155" t="s">
        <v>339</v>
      </c>
      <c r="AC18" s="155" t="s">
        <v>712</v>
      </c>
    </row>
    <row collapsed="false" customFormat="true" customHeight="false" hidden="true" ht="94.5" outlineLevel="0" r="19" s="161">
      <c r="A19" s="150" t="s">
        <v>695</v>
      </c>
      <c r="B19" s="151" t="s">
        <v>733</v>
      </c>
      <c r="C19" s="152" t="s">
        <v>697</v>
      </c>
      <c r="D19" s="150" t="s">
        <v>698</v>
      </c>
      <c r="E19" s="157" t="n">
        <v>100000000</v>
      </c>
      <c r="F19" s="157" t="n">
        <v>0</v>
      </c>
      <c r="G19" s="157" t="n">
        <v>0</v>
      </c>
      <c r="H19" s="158" t="s">
        <v>734</v>
      </c>
      <c r="I19" s="150" t="s">
        <v>700</v>
      </c>
      <c r="J19" s="150" t="s">
        <v>721</v>
      </c>
      <c r="K19" s="150" t="s">
        <v>701</v>
      </c>
      <c r="L19" s="150" t="s">
        <v>702</v>
      </c>
      <c r="M19" s="158" t="s">
        <v>371</v>
      </c>
      <c r="N19" s="150"/>
      <c r="O19" s="150" t="s">
        <v>703</v>
      </c>
      <c r="P19" s="152"/>
      <c r="Q19" s="150" t="s">
        <v>704</v>
      </c>
      <c r="R19" s="150" t="s">
        <v>705</v>
      </c>
      <c r="S19" s="150"/>
      <c r="T19" s="158" t="s">
        <v>334</v>
      </c>
      <c r="U19" s="160" t="s">
        <v>706</v>
      </c>
      <c r="V19" s="160" t="s">
        <v>735</v>
      </c>
      <c r="W19" s="160" t="s">
        <v>736</v>
      </c>
      <c r="X19" s="160" t="s">
        <v>737</v>
      </c>
      <c r="Y19" s="160" t="s">
        <v>67</v>
      </c>
      <c r="Z19" s="160" t="s">
        <v>738</v>
      </c>
      <c r="AA19" s="160" t="s">
        <v>711</v>
      </c>
      <c r="AB19" s="160" t="s">
        <v>339</v>
      </c>
      <c r="AC19" s="160" t="s">
        <v>712</v>
      </c>
    </row>
    <row collapsed="false" customFormat="true" customHeight="false" hidden="true" ht="94.5" outlineLevel="0" r="20" s="156">
      <c r="A20" s="150" t="s">
        <v>695</v>
      </c>
      <c r="B20" s="151" t="s">
        <v>739</v>
      </c>
      <c r="C20" s="152" t="s">
        <v>740</v>
      </c>
      <c r="D20" s="150" t="s">
        <v>698</v>
      </c>
      <c r="E20" s="153" t="n">
        <v>5925544</v>
      </c>
      <c r="F20" s="153" t="n">
        <v>0</v>
      </c>
      <c r="G20" s="153" t="n">
        <v>0</v>
      </c>
      <c r="H20" s="154" t="s">
        <v>741</v>
      </c>
      <c r="I20" s="150" t="s">
        <v>700</v>
      </c>
      <c r="J20" s="150" t="s">
        <v>721</v>
      </c>
      <c r="K20" s="150" t="s">
        <v>701</v>
      </c>
      <c r="L20" s="150" t="s">
        <v>702</v>
      </c>
      <c r="M20" s="154" t="s">
        <v>371</v>
      </c>
      <c r="N20" s="150"/>
      <c r="O20" s="150" t="s">
        <v>703</v>
      </c>
      <c r="P20" s="152"/>
      <c r="Q20" s="150" t="s">
        <v>704</v>
      </c>
      <c r="R20" s="150" t="s">
        <v>705</v>
      </c>
      <c r="S20" s="150"/>
      <c r="T20" s="154" t="s">
        <v>742</v>
      </c>
      <c r="U20" s="155" t="s">
        <v>743</v>
      </c>
      <c r="V20" s="155" t="s">
        <v>744</v>
      </c>
      <c r="W20" s="155" t="s">
        <v>745</v>
      </c>
      <c r="X20" s="155" t="s">
        <v>725</v>
      </c>
      <c r="Y20" s="155" t="s">
        <v>67</v>
      </c>
      <c r="Z20" s="155" t="s">
        <v>746</v>
      </c>
      <c r="AA20" s="155" t="s">
        <v>711</v>
      </c>
      <c r="AB20" s="155" t="s">
        <v>339</v>
      </c>
      <c r="AC20" s="155" t="s">
        <v>712</v>
      </c>
    </row>
    <row collapsed="false" customFormat="true" customHeight="false" hidden="true" ht="94.5" outlineLevel="0" r="21" s="156">
      <c r="A21" s="150" t="s">
        <v>695</v>
      </c>
      <c r="B21" s="151" t="s">
        <v>747</v>
      </c>
      <c r="C21" s="152" t="s">
        <v>740</v>
      </c>
      <c r="D21" s="150" t="s">
        <v>698</v>
      </c>
      <c r="E21" s="153" t="n">
        <v>1478961</v>
      </c>
      <c r="F21" s="153" t="n">
        <v>0</v>
      </c>
      <c r="G21" s="153" t="n">
        <v>0</v>
      </c>
      <c r="H21" s="154" t="s">
        <v>741</v>
      </c>
      <c r="I21" s="150" t="s">
        <v>700</v>
      </c>
      <c r="J21" s="150" t="s">
        <v>721</v>
      </c>
      <c r="K21" s="150" t="s">
        <v>701</v>
      </c>
      <c r="L21" s="150" t="s">
        <v>702</v>
      </c>
      <c r="M21" s="154" t="s">
        <v>371</v>
      </c>
      <c r="N21" s="150"/>
      <c r="O21" s="150" t="s">
        <v>703</v>
      </c>
      <c r="P21" s="152"/>
      <c r="Q21" s="150" t="s">
        <v>704</v>
      </c>
      <c r="R21" s="150" t="s">
        <v>705</v>
      </c>
      <c r="S21" s="150"/>
      <c r="T21" s="154" t="s">
        <v>568</v>
      </c>
      <c r="U21" s="155" t="s">
        <v>743</v>
      </c>
      <c r="V21" s="155" t="s">
        <v>748</v>
      </c>
      <c r="W21" s="155" t="s">
        <v>745</v>
      </c>
      <c r="X21" s="155" t="s">
        <v>725</v>
      </c>
      <c r="Y21" s="155" t="s">
        <v>67</v>
      </c>
      <c r="Z21" s="155" t="s">
        <v>749</v>
      </c>
      <c r="AA21" s="155" t="s">
        <v>711</v>
      </c>
      <c r="AB21" s="155" t="s">
        <v>339</v>
      </c>
      <c r="AC21" s="155" t="s">
        <v>712</v>
      </c>
    </row>
    <row collapsed="false" customFormat="true" customHeight="false" hidden="true" ht="94.5" outlineLevel="0" r="22" s="161">
      <c r="A22" s="150" t="s">
        <v>695</v>
      </c>
      <c r="B22" s="151" t="s">
        <v>750</v>
      </c>
      <c r="C22" s="152" t="s">
        <v>740</v>
      </c>
      <c r="D22" s="150" t="s">
        <v>698</v>
      </c>
      <c r="E22" s="157" t="n">
        <v>12695</v>
      </c>
      <c r="F22" s="157" t="n">
        <v>0</v>
      </c>
      <c r="G22" s="157" t="n">
        <v>0</v>
      </c>
      <c r="H22" s="158" t="s">
        <v>741</v>
      </c>
      <c r="I22" s="150" t="s">
        <v>700</v>
      </c>
      <c r="J22" s="150" t="s">
        <v>721</v>
      </c>
      <c r="K22" s="150" t="s">
        <v>701</v>
      </c>
      <c r="L22" s="150" t="s">
        <v>702</v>
      </c>
      <c r="M22" s="158" t="s">
        <v>371</v>
      </c>
      <c r="N22" s="150"/>
      <c r="O22" s="150" t="s">
        <v>703</v>
      </c>
      <c r="P22" s="152"/>
      <c r="Q22" s="150" t="s">
        <v>704</v>
      </c>
      <c r="R22" s="150" t="s">
        <v>705</v>
      </c>
      <c r="S22" s="150"/>
      <c r="T22" s="158" t="s">
        <v>334</v>
      </c>
      <c r="U22" s="160" t="s">
        <v>722</v>
      </c>
      <c r="V22" s="160" t="s">
        <v>723</v>
      </c>
      <c r="W22" s="160" t="s">
        <v>745</v>
      </c>
      <c r="X22" s="160" t="s">
        <v>725</v>
      </c>
      <c r="Y22" s="160" t="s">
        <v>67</v>
      </c>
      <c r="Z22" s="160" t="s">
        <v>738</v>
      </c>
      <c r="AA22" s="160" t="s">
        <v>711</v>
      </c>
      <c r="AB22" s="160" t="s">
        <v>339</v>
      </c>
      <c r="AC22" s="160" t="s">
        <v>712</v>
      </c>
    </row>
    <row collapsed="false" customFormat="true" customHeight="false" hidden="true" ht="94.5" outlineLevel="0" r="23" s="161">
      <c r="A23" s="150" t="s">
        <v>695</v>
      </c>
      <c r="B23" s="151" t="s">
        <v>750</v>
      </c>
      <c r="C23" s="152" t="s">
        <v>740</v>
      </c>
      <c r="D23" s="150" t="s">
        <v>698</v>
      </c>
      <c r="E23" s="157" t="n">
        <v>7769.5</v>
      </c>
      <c r="F23" s="157" t="n">
        <v>0</v>
      </c>
      <c r="G23" s="157" t="n">
        <v>0</v>
      </c>
      <c r="H23" s="158" t="s">
        <v>741</v>
      </c>
      <c r="I23" s="150" t="s">
        <v>700</v>
      </c>
      <c r="J23" s="150" t="s">
        <v>721</v>
      </c>
      <c r="K23" s="150" t="s">
        <v>701</v>
      </c>
      <c r="L23" s="150" t="s">
        <v>702</v>
      </c>
      <c r="M23" s="158" t="s">
        <v>371</v>
      </c>
      <c r="N23" s="150"/>
      <c r="O23" s="150" t="s">
        <v>703</v>
      </c>
      <c r="P23" s="152"/>
      <c r="Q23" s="150" t="s">
        <v>704</v>
      </c>
      <c r="R23" s="150" t="s">
        <v>705</v>
      </c>
      <c r="S23" s="150"/>
      <c r="T23" s="158" t="s">
        <v>334</v>
      </c>
      <c r="U23" s="160" t="s">
        <v>751</v>
      </c>
      <c r="V23" s="160" t="s">
        <v>723</v>
      </c>
      <c r="W23" s="160" t="s">
        <v>745</v>
      </c>
      <c r="X23" s="160" t="s">
        <v>725</v>
      </c>
      <c r="Y23" s="160" t="s">
        <v>67</v>
      </c>
      <c r="Z23" s="160" t="s">
        <v>738</v>
      </c>
      <c r="AA23" s="160" t="s">
        <v>711</v>
      </c>
      <c r="AB23" s="160" t="s">
        <v>339</v>
      </c>
      <c r="AC23" s="160" t="s">
        <v>712</v>
      </c>
    </row>
    <row collapsed="false" customFormat="true" customHeight="false" hidden="true" ht="94.5" outlineLevel="0" r="24" s="161">
      <c r="A24" s="150" t="s">
        <v>695</v>
      </c>
      <c r="B24" s="151" t="s">
        <v>750</v>
      </c>
      <c r="C24" s="152" t="s">
        <v>740</v>
      </c>
      <c r="D24" s="150" t="s">
        <v>698</v>
      </c>
      <c r="E24" s="157" t="n">
        <v>105159.5</v>
      </c>
      <c r="F24" s="157" t="n">
        <v>0</v>
      </c>
      <c r="G24" s="157" t="n">
        <v>0</v>
      </c>
      <c r="H24" s="158" t="s">
        <v>741</v>
      </c>
      <c r="I24" s="150" t="s">
        <v>700</v>
      </c>
      <c r="J24" s="150" t="s">
        <v>721</v>
      </c>
      <c r="K24" s="150" t="s">
        <v>701</v>
      </c>
      <c r="L24" s="150" t="s">
        <v>702</v>
      </c>
      <c r="M24" s="158" t="s">
        <v>371</v>
      </c>
      <c r="N24" s="150"/>
      <c r="O24" s="150" t="s">
        <v>703</v>
      </c>
      <c r="P24" s="152"/>
      <c r="Q24" s="150" t="s">
        <v>704</v>
      </c>
      <c r="R24" s="150" t="s">
        <v>705</v>
      </c>
      <c r="S24" s="150"/>
      <c r="T24" s="158" t="s">
        <v>334</v>
      </c>
      <c r="U24" s="160" t="s">
        <v>751</v>
      </c>
      <c r="V24" s="160" t="s">
        <v>752</v>
      </c>
      <c r="W24" s="160" t="s">
        <v>745</v>
      </c>
      <c r="X24" s="160" t="s">
        <v>725</v>
      </c>
      <c r="Y24" s="160" t="s">
        <v>67</v>
      </c>
      <c r="Z24" s="160" t="s">
        <v>738</v>
      </c>
      <c r="AA24" s="160" t="s">
        <v>711</v>
      </c>
      <c r="AB24" s="160" t="s">
        <v>339</v>
      </c>
      <c r="AC24" s="160" t="s">
        <v>712</v>
      </c>
    </row>
    <row collapsed="false" customFormat="true" customHeight="false" hidden="true" ht="94.5" outlineLevel="0" r="25" s="165">
      <c r="A25" s="150" t="s">
        <v>695</v>
      </c>
      <c r="B25" s="151" t="s">
        <v>753</v>
      </c>
      <c r="C25" s="152" t="s">
        <v>740</v>
      </c>
      <c r="D25" s="150" t="s">
        <v>698</v>
      </c>
      <c r="E25" s="162" t="n">
        <v>10000000</v>
      </c>
      <c r="F25" s="162" t="n">
        <v>0</v>
      </c>
      <c r="G25" s="162" t="n">
        <v>0</v>
      </c>
      <c r="H25" s="163" t="s">
        <v>754</v>
      </c>
      <c r="I25" s="150" t="s">
        <v>700</v>
      </c>
      <c r="J25" s="150" t="s">
        <v>721</v>
      </c>
      <c r="K25" s="150" t="s">
        <v>701</v>
      </c>
      <c r="L25" s="150" t="s">
        <v>702</v>
      </c>
      <c r="M25" s="163" t="s">
        <v>439</v>
      </c>
      <c r="N25" s="150"/>
      <c r="O25" s="150" t="s">
        <v>703</v>
      </c>
      <c r="P25" s="152"/>
      <c r="Q25" s="150" t="s">
        <v>704</v>
      </c>
      <c r="R25" s="150" t="s">
        <v>705</v>
      </c>
      <c r="S25" s="150"/>
      <c r="T25" s="163" t="s">
        <v>729</v>
      </c>
      <c r="U25" s="164" t="s">
        <v>755</v>
      </c>
      <c r="V25" s="164" t="s">
        <v>756</v>
      </c>
      <c r="W25" s="164" t="s">
        <v>724</v>
      </c>
      <c r="X25" s="164" t="s">
        <v>725</v>
      </c>
      <c r="Y25" s="164" t="s">
        <v>67</v>
      </c>
      <c r="Z25" s="164" t="s">
        <v>757</v>
      </c>
      <c r="AA25" s="164" t="s">
        <v>711</v>
      </c>
      <c r="AB25" s="164" t="s">
        <v>339</v>
      </c>
      <c r="AC25" s="164" t="s">
        <v>712</v>
      </c>
    </row>
    <row collapsed="false" customFormat="true" customHeight="false" hidden="false" ht="94.5" outlineLevel="0" r="26" s="161">
      <c r="A26" s="150" t="s">
        <v>695</v>
      </c>
      <c r="B26" s="151" t="s">
        <v>758</v>
      </c>
      <c r="C26" s="152" t="s">
        <v>740</v>
      </c>
      <c r="D26" s="150" t="s">
        <v>698</v>
      </c>
      <c r="E26" s="157" t="n">
        <v>792268</v>
      </c>
      <c r="F26" s="157" t="n">
        <v>0</v>
      </c>
      <c r="G26" s="157" t="n">
        <v>0</v>
      </c>
      <c r="H26" s="158" t="s">
        <v>759</v>
      </c>
      <c r="I26" s="150" t="s">
        <v>700</v>
      </c>
      <c r="J26" s="150" t="s">
        <v>721</v>
      </c>
      <c r="K26" s="150" t="s">
        <v>701</v>
      </c>
      <c r="L26" s="150" t="s">
        <v>702</v>
      </c>
      <c r="M26" s="158" t="s">
        <v>371</v>
      </c>
      <c r="N26" s="150"/>
      <c r="O26" s="150" t="s">
        <v>703</v>
      </c>
      <c r="P26" s="152"/>
      <c r="Q26" s="150" t="s">
        <v>704</v>
      </c>
      <c r="R26" s="150" t="s">
        <v>705</v>
      </c>
      <c r="S26" s="150"/>
      <c r="T26" s="158" t="s">
        <v>606</v>
      </c>
      <c r="U26" s="160" t="s">
        <v>751</v>
      </c>
      <c r="V26" s="160" t="s">
        <v>723</v>
      </c>
      <c r="W26" s="160" t="s">
        <v>731</v>
      </c>
      <c r="X26" s="160" t="s">
        <v>725</v>
      </c>
      <c r="Y26" s="160" t="s">
        <v>67</v>
      </c>
      <c r="Z26" s="160" t="s">
        <v>760</v>
      </c>
      <c r="AA26" s="160" t="s">
        <v>711</v>
      </c>
      <c r="AB26" s="160" t="s">
        <v>339</v>
      </c>
      <c r="AC26" s="160" t="s">
        <v>712</v>
      </c>
    </row>
    <row collapsed="false" customFormat="false" customHeight="false" hidden="true" ht="94.5" outlineLevel="0" r="27">
      <c r="A27" s="150" t="s">
        <v>695</v>
      </c>
      <c r="B27" s="151" t="s">
        <v>761</v>
      </c>
      <c r="C27" s="152" t="s">
        <v>740</v>
      </c>
      <c r="D27" s="150" t="s">
        <v>698</v>
      </c>
      <c r="E27" s="166" t="n">
        <v>11313734</v>
      </c>
      <c r="F27" s="166" t="n">
        <v>0</v>
      </c>
      <c r="G27" s="166" t="n">
        <v>0</v>
      </c>
      <c r="H27" s="167" t="s">
        <v>759</v>
      </c>
      <c r="I27" s="150" t="s">
        <v>700</v>
      </c>
      <c r="J27" s="150" t="s">
        <v>721</v>
      </c>
      <c r="K27" s="150" t="s">
        <v>701</v>
      </c>
      <c r="L27" s="150" t="s">
        <v>702</v>
      </c>
      <c r="M27" s="167" t="s">
        <v>371</v>
      </c>
      <c r="N27" s="150"/>
      <c r="O27" s="150" t="s">
        <v>703</v>
      </c>
      <c r="P27" s="152"/>
      <c r="Q27" s="150" t="s">
        <v>704</v>
      </c>
      <c r="R27" s="150" t="s">
        <v>705</v>
      </c>
      <c r="S27" s="150"/>
      <c r="T27" s="167" t="s">
        <v>621</v>
      </c>
      <c r="U27" s="168" t="s">
        <v>706</v>
      </c>
      <c r="V27" s="168" t="s">
        <v>762</v>
      </c>
      <c r="W27" s="168" t="s">
        <v>731</v>
      </c>
      <c r="X27" s="168" t="s">
        <v>725</v>
      </c>
      <c r="Y27" s="168" t="s">
        <v>67</v>
      </c>
      <c r="Z27" s="168" t="s">
        <v>763</v>
      </c>
      <c r="AA27" s="168" t="s">
        <v>711</v>
      </c>
      <c r="AB27" s="168" t="s">
        <v>339</v>
      </c>
      <c r="AC27" s="168" t="s">
        <v>712</v>
      </c>
    </row>
    <row collapsed="false" customFormat="true" customHeight="false" hidden="true" ht="94.5" outlineLevel="0" r="28" s="156">
      <c r="A28" s="150" t="s">
        <v>695</v>
      </c>
      <c r="B28" s="151" t="s">
        <v>764</v>
      </c>
      <c r="C28" s="152" t="s">
        <v>740</v>
      </c>
      <c r="D28" s="150" t="s">
        <v>698</v>
      </c>
      <c r="E28" s="153" t="n">
        <v>5889736</v>
      </c>
      <c r="F28" s="153" t="n">
        <v>0</v>
      </c>
      <c r="G28" s="153" t="n">
        <v>0</v>
      </c>
      <c r="H28" s="154" t="s">
        <v>759</v>
      </c>
      <c r="I28" s="150" t="s">
        <v>700</v>
      </c>
      <c r="J28" s="150" t="s">
        <v>721</v>
      </c>
      <c r="K28" s="150" t="s">
        <v>701</v>
      </c>
      <c r="L28" s="150" t="s">
        <v>702</v>
      </c>
      <c r="M28" s="154" t="s">
        <v>371</v>
      </c>
      <c r="N28" s="150"/>
      <c r="O28" s="150" t="s">
        <v>703</v>
      </c>
      <c r="P28" s="152"/>
      <c r="Q28" s="150" t="s">
        <v>704</v>
      </c>
      <c r="R28" s="150" t="s">
        <v>705</v>
      </c>
      <c r="S28" s="150"/>
      <c r="T28" s="154" t="s">
        <v>742</v>
      </c>
      <c r="U28" s="155" t="s">
        <v>743</v>
      </c>
      <c r="V28" s="155" t="s">
        <v>765</v>
      </c>
      <c r="W28" s="155" t="s">
        <v>731</v>
      </c>
      <c r="X28" s="155" t="s">
        <v>725</v>
      </c>
      <c r="Y28" s="155" t="s">
        <v>67</v>
      </c>
      <c r="Z28" s="155" t="s">
        <v>746</v>
      </c>
      <c r="AA28" s="155" t="s">
        <v>711</v>
      </c>
      <c r="AB28" s="155" t="s">
        <v>339</v>
      </c>
      <c r="AC28" s="155" t="s">
        <v>712</v>
      </c>
    </row>
    <row collapsed="false" customFormat="true" customHeight="false" hidden="true" ht="94.5" outlineLevel="0" r="29" s="156">
      <c r="A29" s="150" t="s">
        <v>695</v>
      </c>
      <c r="B29" s="151" t="s">
        <v>766</v>
      </c>
      <c r="C29" s="152" t="s">
        <v>740</v>
      </c>
      <c r="D29" s="150" t="s">
        <v>698</v>
      </c>
      <c r="E29" s="153" t="n">
        <v>188438</v>
      </c>
      <c r="F29" s="153" t="n">
        <v>0</v>
      </c>
      <c r="G29" s="153" t="n">
        <v>0</v>
      </c>
      <c r="H29" s="154" t="s">
        <v>759</v>
      </c>
      <c r="I29" s="150" t="s">
        <v>700</v>
      </c>
      <c r="J29" s="150" t="s">
        <v>455</v>
      </c>
      <c r="K29" s="150" t="s">
        <v>701</v>
      </c>
      <c r="L29" s="150" t="s">
        <v>702</v>
      </c>
      <c r="M29" s="154" t="s">
        <v>455</v>
      </c>
      <c r="N29" s="150"/>
      <c r="O29" s="150" t="s">
        <v>703</v>
      </c>
      <c r="P29" s="152"/>
      <c r="Q29" s="150" t="s">
        <v>704</v>
      </c>
      <c r="R29" s="150" t="s">
        <v>705</v>
      </c>
      <c r="S29" s="150"/>
      <c r="T29" s="154" t="s">
        <v>767</v>
      </c>
      <c r="U29" s="155" t="s">
        <v>706</v>
      </c>
      <c r="V29" s="155" t="s">
        <v>730</v>
      </c>
      <c r="W29" s="155" t="s">
        <v>708</v>
      </c>
      <c r="X29" s="155" t="s">
        <v>709</v>
      </c>
      <c r="Y29" s="155" t="s">
        <v>67</v>
      </c>
      <c r="Z29" s="155" t="s">
        <v>768</v>
      </c>
      <c r="AA29" s="155" t="s">
        <v>711</v>
      </c>
      <c r="AB29" s="155" t="s">
        <v>339</v>
      </c>
      <c r="AC29" s="155" t="s">
        <v>712</v>
      </c>
    </row>
    <row collapsed="false" customFormat="true" customHeight="false" hidden="true" ht="94.5" outlineLevel="0" r="30" s="156">
      <c r="A30" s="150" t="s">
        <v>695</v>
      </c>
      <c r="B30" s="151" t="s">
        <v>766</v>
      </c>
      <c r="C30" s="152" t="s">
        <v>740</v>
      </c>
      <c r="D30" s="150" t="s">
        <v>698</v>
      </c>
      <c r="E30" s="153" t="n">
        <v>56908</v>
      </c>
      <c r="F30" s="153" t="n">
        <v>0</v>
      </c>
      <c r="G30" s="153" t="n">
        <v>0</v>
      </c>
      <c r="H30" s="154" t="s">
        <v>759</v>
      </c>
      <c r="I30" s="150" t="s">
        <v>700</v>
      </c>
      <c r="J30" s="150" t="s">
        <v>455</v>
      </c>
      <c r="K30" s="150" t="s">
        <v>701</v>
      </c>
      <c r="L30" s="150" t="s">
        <v>702</v>
      </c>
      <c r="M30" s="154" t="s">
        <v>455</v>
      </c>
      <c r="N30" s="150"/>
      <c r="O30" s="150" t="s">
        <v>703</v>
      </c>
      <c r="P30" s="152"/>
      <c r="Q30" s="150" t="s">
        <v>704</v>
      </c>
      <c r="R30" s="150" t="s">
        <v>705</v>
      </c>
      <c r="S30" s="150"/>
      <c r="T30" s="154" t="s">
        <v>767</v>
      </c>
      <c r="U30" s="155" t="s">
        <v>706</v>
      </c>
      <c r="V30" s="155" t="s">
        <v>730</v>
      </c>
      <c r="W30" s="155" t="s">
        <v>708</v>
      </c>
      <c r="X30" s="155" t="s">
        <v>713</v>
      </c>
      <c r="Y30" s="155" t="s">
        <v>67</v>
      </c>
      <c r="Z30" s="155" t="s">
        <v>768</v>
      </c>
      <c r="AA30" s="155" t="s">
        <v>711</v>
      </c>
      <c r="AB30" s="155" t="s">
        <v>339</v>
      </c>
      <c r="AC30" s="155" t="s">
        <v>712</v>
      </c>
    </row>
    <row collapsed="false" customFormat="true" customHeight="false" hidden="true" ht="94.5" outlineLevel="0" r="31" s="161">
      <c r="A31" s="150" t="s">
        <v>695</v>
      </c>
      <c r="B31" s="151" t="s">
        <v>769</v>
      </c>
      <c r="C31" s="152" t="s">
        <v>740</v>
      </c>
      <c r="D31" s="150" t="s">
        <v>698</v>
      </c>
      <c r="E31" s="157" t="n">
        <v>8209200</v>
      </c>
      <c r="F31" s="157" t="n">
        <v>0</v>
      </c>
      <c r="G31" s="157" t="n">
        <v>0</v>
      </c>
      <c r="H31" s="158" t="s">
        <v>741</v>
      </c>
      <c r="I31" s="150" t="s">
        <v>700</v>
      </c>
      <c r="J31" s="150" t="s">
        <v>721</v>
      </c>
      <c r="K31" s="150" t="s">
        <v>701</v>
      </c>
      <c r="L31" s="150" t="s">
        <v>702</v>
      </c>
      <c r="M31" s="158" t="s">
        <v>371</v>
      </c>
      <c r="N31" s="150"/>
      <c r="O31" s="150" t="s">
        <v>703</v>
      </c>
      <c r="P31" s="152"/>
      <c r="Q31" s="150" t="s">
        <v>704</v>
      </c>
      <c r="R31" s="150" t="s">
        <v>705</v>
      </c>
      <c r="S31" s="150"/>
      <c r="T31" s="158" t="s">
        <v>433</v>
      </c>
      <c r="U31" s="160" t="s">
        <v>722</v>
      </c>
      <c r="V31" s="160" t="s">
        <v>723</v>
      </c>
      <c r="W31" s="160" t="s">
        <v>731</v>
      </c>
      <c r="X31" s="160" t="s">
        <v>725</v>
      </c>
      <c r="Y31" s="160" t="s">
        <v>67</v>
      </c>
      <c r="Z31" s="160" t="s">
        <v>770</v>
      </c>
      <c r="AA31" s="160" t="s">
        <v>711</v>
      </c>
      <c r="AB31" s="160" t="s">
        <v>339</v>
      </c>
      <c r="AC31" s="160" t="s">
        <v>712</v>
      </c>
    </row>
    <row collapsed="false" customFormat="true" customHeight="false" hidden="true" ht="94.5" outlineLevel="0" r="32" s="161">
      <c r="A32" s="150" t="s">
        <v>695</v>
      </c>
      <c r="B32" s="151" t="s">
        <v>769</v>
      </c>
      <c r="C32" s="152" t="s">
        <v>740</v>
      </c>
      <c r="D32" s="150" t="s">
        <v>698</v>
      </c>
      <c r="E32" s="157" t="n">
        <v>471999</v>
      </c>
      <c r="F32" s="157" t="n">
        <v>0</v>
      </c>
      <c r="G32" s="157" t="n">
        <v>0</v>
      </c>
      <c r="H32" s="158" t="s">
        <v>741</v>
      </c>
      <c r="I32" s="150" t="s">
        <v>700</v>
      </c>
      <c r="J32" s="150" t="s">
        <v>721</v>
      </c>
      <c r="K32" s="150" t="s">
        <v>701</v>
      </c>
      <c r="L32" s="150" t="s">
        <v>702</v>
      </c>
      <c r="M32" s="158" t="s">
        <v>371</v>
      </c>
      <c r="N32" s="150"/>
      <c r="O32" s="150" t="s">
        <v>703</v>
      </c>
      <c r="P32" s="152"/>
      <c r="Q32" s="150" t="s">
        <v>704</v>
      </c>
      <c r="R32" s="150" t="s">
        <v>705</v>
      </c>
      <c r="S32" s="150"/>
      <c r="T32" s="158" t="s">
        <v>433</v>
      </c>
      <c r="U32" s="160" t="s">
        <v>722</v>
      </c>
      <c r="V32" s="160" t="s">
        <v>771</v>
      </c>
      <c r="W32" s="160" t="s">
        <v>731</v>
      </c>
      <c r="X32" s="160" t="s">
        <v>725</v>
      </c>
      <c r="Y32" s="160" t="s">
        <v>67</v>
      </c>
      <c r="Z32" s="160" t="s">
        <v>770</v>
      </c>
      <c r="AA32" s="160" t="s">
        <v>711</v>
      </c>
      <c r="AB32" s="160" t="s">
        <v>339</v>
      </c>
      <c r="AC32" s="160" t="s">
        <v>712</v>
      </c>
    </row>
    <row collapsed="false" customFormat="false" customHeight="false" hidden="true" ht="94.5" outlineLevel="0" r="33">
      <c r="A33" s="150" t="s">
        <v>695</v>
      </c>
      <c r="B33" s="151" t="s">
        <v>772</v>
      </c>
      <c r="C33" s="152" t="s">
        <v>740</v>
      </c>
      <c r="D33" s="150" t="s">
        <v>698</v>
      </c>
      <c r="E33" s="169" t="n">
        <v>3327035</v>
      </c>
      <c r="F33" s="169" t="n">
        <v>0</v>
      </c>
      <c r="G33" s="169" t="n">
        <v>0</v>
      </c>
      <c r="H33" s="150" t="s">
        <v>741</v>
      </c>
      <c r="I33" s="150" t="s">
        <v>700</v>
      </c>
      <c r="J33" s="150" t="s">
        <v>721</v>
      </c>
      <c r="K33" s="150" t="s">
        <v>701</v>
      </c>
      <c r="L33" s="150" t="s">
        <v>702</v>
      </c>
      <c r="M33" s="150" t="s">
        <v>371</v>
      </c>
      <c r="N33" s="150"/>
      <c r="O33" s="150" t="s">
        <v>703</v>
      </c>
      <c r="P33" s="152"/>
      <c r="Q33" s="150" t="s">
        <v>704</v>
      </c>
      <c r="R33" s="150" t="s">
        <v>705</v>
      </c>
      <c r="S33" s="150"/>
      <c r="T33" s="150" t="s">
        <v>729</v>
      </c>
      <c r="U33" s="151" t="s">
        <v>722</v>
      </c>
      <c r="V33" s="151" t="s">
        <v>723</v>
      </c>
      <c r="W33" s="151" t="s">
        <v>731</v>
      </c>
      <c r="X33" s="151" t="s">
        <v>725</v>
      </c>
      <c r="Y33" s="151" t="s">
        <v>67</v>
      </c>
      <c r="Z33" s="151" t="s">
        <v>732</v>
      </c>
      <c r="AA33" s="151" t="s">
        <v>711</v>
      </c>
      <c r="AB33" s="151" t="s">
        <v>339</v>
      </c>
      <c r="AC33" s="151" t="s">
        <v>712</v>
      </c>
    </row>
    <row collapsed="false" customFormat="true" customHeight="false" hidden="true" ht="94.5" outlineLevel="0" r="34" s="165">
      <c r="A34" s="150" t="s">
        <v>695</v>
      </c>
      <c r="B34" s="151" t="s">
        <v>772</v>
      </c>
      <c r="C34" s="152" t="s">
        <v>740</v>
      </c>
      <c r="D34" s="150" t="s">
        <v>698</v>
      </c>
      <c r="E34" s="162" t="n">
        <v>11171333</v>
      </c>
      <c r="F34" s="162" t="n">
        <v>0</v>
      </c>
      <c r="G34" s="162" t="n">
        <v>0</v>
      </c>
      <c r="H34" s="163" t="s">
        <v>741</v>
      </c>
      <c r="I34" s="150" t="s">
        <v>700</v>
      </c>
      <c r="J34" s="150" t="s">
        <v>721</v>
      </c>
      <c r="K34" s="150" t="s">
        <v>701</v>
      </c>
      <c r="L34" s="150" t="s">
        <v>702</v>
      </c>
      <c r="M34" s="163" t="s">
        <v>371</v>
      </c>
      <c r="N34" s="150"/>
      <c r="O34" s="150" t="s">
        <v>703</v>
      </c>
      <c r="P34" s="152"/>
      <c r="Q34" s="150" t="s">
        <v>704</v>
      </c>
      <c r="R34" s="150" t="s">
        <v>705</v>
      </c>
      <c r="S34" s="150"/>
      <c r="T34" s="163" t="s">
        <v>729</v>
      </c>
      <c r="U34" s="164" t="s">
        <v>755</v>
      </c>
      <c r="V34" s="164" t="s">
        <v>756</v>
      </c>
      <c r="W34" s="164" t="s">
        <v>731</v>
      </c>
      <c r="X34" s="164" t="s">
        <v>725</v>
      </c>
      <c r="Y34" s="164" t="s">
        <v>67</v>
      </c>
      <c r="Z34" s="164" t="s">
        <v>732</v>
      </c>
      <c r="AA34" s="164" t="s">
        <v>711</v>
      </c>
      <c r="AB34" s="164" t="s">
        <v>339</v>
      </c>
      <c r="AC34" s="164" t="s">
        <v>712</v>
      </c>
    </row>
    <row collapsed="false" customFormat="true" customHeight="false" hidden="true" ht="94.5" outlineLevel="0" r="35" s="156">
      <c r="A35" s="150" t="s">
        <v>695</v>
      </c>
      <c r="B35" s="151" t="s">
        <v>772</v>
      </c>
      <c r="C35" s="152" t="s">
        <v>740</v>
      </c>
      <c r="D35" s="150" t="s">
        <v>698</v>
      </c>
      <c r="E35" s="153" t="n">
        <v>14822084</v>
      </c>
      <c r="F35" s="153" t="n">
        <v>0</v>
      </c>
      <c r="G35" s="153" t="n">
        <v>0</v>
      </c>
      <c r="H35" s="154" t="s">
        <v>741</v>
      </c>
      <c r="I35" s="150" t="s">
        <v>700</v>
      </c>
      <c r="J35" s="150" t="s">
        <v>721</v>
      </c>
      <c r="K35" s="150" t="s">
        <v>701</v>
      </c>
      <c r="L35" s="150" t="s">
        <v>702</v>
      </c>
      <c r="M35" s="154" t="s">
        <v>371</v>
      </c>
      <c r="N35" s="150"/>
      <c r="O35" s="150" t="s">
        <v>703</v>
      </c>
      <c r="P35" s="152"/>
      <c r="Q35" s="150" t="s">
        <v>704</v>
      </c>
      <c r="R35" s="150" t="s">
        <v>705</v>
      </c>
      <c r="S35" s="150"/>
      <c r="T35" s="154" t="s">
        <v>729</v>
      </c>
      <c r="U35" s="155" t="s">
        <v>706</v>
      </c>
      <c r="V35" s="155" t="s">
        <v>730</v>
      </c>
      <c r="W35" s="155" t="s">
        <v>731</v>
      </c>
      <c r="X35" s="155" t="s">
        <v>725</v>
      </c>
      <c r="Y35" s="155" t="s">
        <v>67</v>
      </c>
      <c r="Z35" s="155" t="s">
        <v>732</v>
      </c>
      <c r="AA35" s="155" t="s">
        <v>711</v>
      </c>
      <c r="AB35" s="155" t="s">
        <v>339</v>
      </c>
      <c r="AC35" s="155" t="s">
        <v>712</v>
      </c>
    </row>
    <row collapsed="false" customFormat="true" customHeight="false" hidden="true" ht="94.5" outlineLevel="0" r="36" s="161">
      <c r="A36" s="150" t="s">
        <v>695</v>
      </c>
      <c r="B36" s="151" t="s">
        <v>773</v>
      </c>
      <c r="C36" s="152" t="s">
        <v>740</v>
      </c>
      <c r="D36" s="150" t="s">
        <v>698</v>
      </c>
      <c r="E36" s="157" t="n">
        <v>79281198</v>
      </c>
      <c r="F36" s="157" t="n">
        <v>0</v>
      </c>
      <c r="G36" s="157" t="n">
        <v>0</v>
      </c>
      <c r="H36" s="158" t="s">
        <v>774</v>
      </c>
      <c r="I36" s="150" t="s">
        <v>700</v>
      </c>
      <c r="J36" s="150" t="s">
        <v>721</v>
      </c>
      <c r="K36" s="150" t="s">
        <v>701</v>
      </c>
      <c r="L36" s="150" t="s">
        <v>702</v>
      </c>
      <c r="M36" s="158" t="s">
        <v>371</v>
      </c>
      <c r="N36" s="150"/>
      <c r="O36" s="150" t="s">
        <v>703</v>
      </c>
      <c r="P36" s="152"/>
      <c r="Q36" s="150" t="s">
        <v>704</v>
      </c>
      <c r="R36" s="150" t="s">
        <v>705</v>
      </c>
      <c r="S36" s="150"/>
      <c r="T36" s="158" t="s">
        <v>775</v>
      </c>
      <c r="U36" s="160" t="s">
        <v>722</v>
      </c>
      <c r="V36" s="160" t="s">
        <v>723</v>
      </c>
      <c r="W36" s="160" t="s">
        <v>731</v>
      </c>
      <c r="X36" s="160" t="s">
        <v>725</v>
      </c>
      <c r="Y36" s="160" t="s">
        <v>67</v>
      </c>
      <c r="Z36" s="160" t="s">
        <v>776</v>
      </c>
      <c r="AA36" s="160" t="s">
        <v>711</v>
      </c>
      <c r="AB36" s="160" t="s">
        <v>339</v>
      </c>
      <c r="AC36" s="160" t="s">
        <v>712</v>
      </c>
    </row>
    <row collapsed="false" customFormat="true" customHeight="false" hidden="true" ht="94.5" outlineLevel="0" r="37" s="161">
      <c r="A37" s="150" t="s">
        <v>695</v>
      </c>
      <c r="B37" s="151" t="s">
        <v>773</v>
      </c>
      <c r="C37" s="152" t="s">
        <v>740</v>
      </c>
      <c r="D37" s="150" t="s">
        <v>698</v>
      </c>
      <c r="E37" s="157" t="n">
        <v>16280918</v>
      </c>
      <c r="F37" s="157" t="n">
        <v>0</v>
      </c>
      <c r="G37" s="157" t="n">
        <v>0</v>
      </c>
      <c r="H37" s="158" t="s">
        <v>774</v>
      </c>
      <c r="I37" s="150" t="s">
        <v>700</v>
      </c>
      <c r="J37" s="150" t="s">
        <v>721</v>
      </c>
      <c r="K37" s="150" t="s">
        <v>701</v>
      </c>
      <c r="L37" s="150" t="s">
        <v>702</v>
      </c>
      <c r="M37" s="158" t="s">
        <v>371</v>
      </c>
      <c r="N37" s="150"/>
      <c r="O37" s="150" t="s">
        <v>703</v>
      </c>
      <c r="P37" s="152"/>
      <c r="Q37" s="150" t="s">
        <v>704</v>
      </c>
      <c r="R37" s="150" t="s">
        <v>705</v>
      </c>
      <c r="S37" s="150"/>
      <c r="T37" s="158" t="s">
        <v>775</v>
      </c>
      <c r="U37" s="160" t="s">
        <v>751</v>
      </c>
      <c r="V37" s="160" t="s">
        <v>723</v>
      </c>
      <c r="W37" s="160" t="s">
        <v>731</v>
      </c>
      <c r="X37" s="160" t="s">
        <v>725</v>
      </c>
      <c r="Y37" s="160" t="s">
        <v>67</v>
      </c>
      <c r="Z37" s="160" t="s">
        <v>776</v>
      </c>
      <c r="AA37" s="160" t="s">
        <v>711</v>
      </c>
      <c r="AB37" s="160" t="s">
        <v>339</v>
      </c>
      <c r="AC37" s="160" t="s">
        <v>712</v>
      </c>
    </row>
    <row collapsed="false" customFormat="true" customHeight="false" hidden="true" ht="94.5" outlineLevel="0" r="38" s="161">
      <c r="A38" s="150" t="s">
        <v>695</v>
      </c>
      <c r="B38" s="151" t="s">
        <v>773</v>
      </c>
      <c r="C38" s="152" t="s">
        <v>740</v>
      </c>
      <c r="D38" s="150" t="s">
        <v>698</v>
      </c>
      <c r="E38" s="157" t="n">
        <v>82246</v>
      </c>
      <c r="F38" s="157" t="n">
        <v>0</v>
      </c>
      <c r="G38" s="157" t="n">
        <v>0</v>
      </c>
      <c r="H38" s="158" t="s">
        <v>774</v>
      </c>
      <c r="I38" s="150" t="s">
        <v>700</v>
      </c>
      <c r="J38" s="150" t="s">
        <v>721</v>
      </c>
      <c r="K38" s="150" t="s">
        <v>701</v>
      </c>
      <c r="L38" s="150" t="s">
        <v>702</v>
      </c>
      <c r="M38" s="158" t="s">
        <v>371</v>
      </c>
      <c r="N38" s="150"/>
      <c r="O38" s="150" t="s">
        <v>703</v>
      </c>
      <c r="P38" s="152"/>
      <c r="Q38" s="150" t="s">
        <v>704</v>
      </c>
      <c r="R38" s="150" t="s">
        <v>705</v>
      </c>
      <c r="S38" s="150"/>
      <c r="T38" s="158" t="s">
        <v>775</v>
      </c>
      <c r="U38" s="160" t="s">
        <v>751</v>
      </c>
      <c r="V38" s="160" t="s">
        <v>752</v>
      </c>
      <c r="W38" s="160" t="s">
        <v>731</v>
      </c>
      <c r="X38" s="160" t="s">
        <v>725</v>
      </c>
      <c r="Y38" s="160" t="s">
        <v>67</v>
      </c>
      <c r="Z38" s="160" t="s">
        <v>776</v>
      </c>
      <c r="AA38" s="160" t="s">
        <v>711</v>
      </c>
      <c r="AB38" s="160" t="s">
        <v>339</v>
      </c>
      <c r="AC38" s="160" t="s">
        <v>712</v>
      </c>
    </row>
    <row collapsed="false" customFormat="true" customHeight="false" hidden="true" ht="94.5" outlineLevel="0" r="39" s="161">
      <c r="A39" s="150" t="s">
        <v>695</v>
      </c>
      <c r="B39" s="151" t="s">
        <v>773</v>
      </c>
      <c r="C39" s="152" t="s">
        <v>740</v>
      </c>
      <c r="D39" s="150" t="s">
        <v>698</v>
      </c>
      <c r="E39" s="157" t="n">
        <v>2969696</v>
      </c>
      <c r="F39" s="157" t="n">
        <v>0</v>
      </c>
      <c r="G39" s="157" t="n">
        <v>0</v>
      </c>
      <c r="H39" s="158" t="s">
        <v>774</v>
      </c>
      <c r="I39" s="150" t="s">
        <v>700</v>
      </c>
      <c r="J39" s="150" t="s">
        <v>721</v>
      </c>
      <c r="K39" s="150" t="s">
        <v>701</v>
      </c>
      <c r="L39" s="150" t="s">
        <v>702</v>
      </c>
      <c r="M39" s="158" t="s">
        <v>371</v>
      </c>
      <c r="N39" s="150"/>
      <c r="O39" s="150" t="s">
        <v>703</v>
      </c>
      <c r="P39" s="152"/>
      <c r="Q39" s="150" t="s">
        <v>704</v>
      </c>
      <c r="R39" s="150" t="s">
        <v>705</v>
      </c>
      <c r="S39" s="150"/>
      <c r="T39" s="158" t="s">
        <v>775</v>
      </c>
      <c r="U39" s="160" t="s">
        <v>777</v>
      </c>
      <c r="V39" s="160" t="s">
        <v>723</v>
      </c>
      <c r="W39" s="160" t="s">
        <v>731</v>
      </c>
      <c r="X39" s="160" t="s">
        <v>725</v>
      </c>
      <c r="Y39" s="160" t="s">
        <v>67</v>
      </c>
      <c r="Z39" s="160" t="s">
        <v>776</v>
      </c>
      <c r="AA39" s="160" t="s">
        <v>711</v>
      </c>
      <c r="AB39" s="160" t="s">
        <v>339</v>
      </c>
      <c r="AC39" s="160" t="s">
        <v>712</v>
      </c>
    </row>
    <row collapsed="false" customFormat="true" customHeight="false" hidden="true" ht="94.5" outlineLevel="0" r="40" s="156">
      <c r="A40" s="150" t="s">
        <v>695</v>
      </c>
      <c r="B40" s="151" t="s">
        <v>773</v>
      </c>
      <c r="C40" s="152" t="s">
        <v>740</v>
      </c>
      <c r="D40" s="150" t="s">
        <v>698</v>
      </c>
      <c r="E40" s="153" t="n">
        <v>-269263</v>
      </c>
      <c r="F40" s="153" t="n">
        <v>0</v>
      </c>
      <c r="G40" s="153" t="n">
        <v>0</v>
      </c>
      <c r="H40" s="154" t="s">
        <v>774</v>
      </c>
      <c r="I40" s="150" t="s">
        <v>700</v>
      </c>
      <c r="J40" s="150" t="s">
        <v>721</v>
      </c>
      <c r="K40" s="150" t="s">
        <v>701</v>
      </c>
      <c r="L40" s="150" t="s">
        <v>702</v>
      </c>
      <c r="M40" s="154" t="s">
        <v>371</v>
      </c>
      <c r="N40" s="150"/>
      <c r="O40" s="150" t="s">
        <v>703</v>
      </c>
      <c r="P40" s="152"/>
      <c r="Q40" s="150" t="s">
        <v>704</v>
      </c>
      <c r="R40" s="150" t="s">
        <v>705</v>
      </c>
      <c r="S40" s="150"/>
      <c r="T40" s="154" t="s">
        <v>775</v>
      </c>
      <c r="U40" s="155" t="s">
        <v>706</v>
      </c>
      <c r="V40" s="155" t="s">
        <v>730</v>
      </c>
      <c r="W40" s="155" t="s">
        <v>731</v>
      </c>
      <c r="X40" s="155" t="s">
        <v>725</v>
      </c>
      <c r="Y40" s="155" t="s">
        <v>67</v>
      </c>
      <c r="Z40" s="155" t="s">
        <v>776</v>
      </c>
      <c r="AA40" s="155" t="s">
        <v>711</v>
      </c>
      <c r="AB40" s="155" t="s">
        <v>339</v>
      </c>
      <c r="AC40" s="155" t="s">
        <v>712</v>
      </c>
    </row>
    <row collapsed="false" customFormat="true" customHeight="false" hidden="true" ht="94.5" outlineLevel="0" r="41" s="173">
      <c r="A41" s="150" t="s">
        <v>695</v>
      </c>
      <c r="B41" s="151" t="s">
        <v>778</v>
      </c>
      <c r="C41" s="152" t="s">
        <v>740</v>
      </c>
      <c r="D41" s="150" t="s">
        <v>698</v>
      </c>
      <c r="E41" s="170" t="n">
        <v>3841425</v>
      </c>
      <c r="F41" s="170" t="n">
        <v>0</v>
      </c>
      <c r="G41" s="170" t="n">
        <v>0</v>
      </c>
      <c r="H41" s="171" t="s">
        <v>774</v>
      </c>
      <c r="I41" s="150" t="s">
        <v>700</v>
      </c>
      <c r="J41" s="150" t="s">
        <v>721</v>
      </c>
      <c r="K41" s="150" t="s">
        <v>701</v>
      </c>
      <c r="L41" s="150" t="s">
        <v>702</v>
      </c>
      <c r="M41" s="171" t="s">
        <v>371</v>
      </c>
      <c r="N41" s="150"/>
      <c r="O41" s="150" t="s">
        <v>703</v>
      </c>
      <c r="P41" s="152"/>
      <c r="Q41" s="150" t="s">
        <v>704</v>
      </c>
      <c r="R41" s="150" t="s">
        <v>705</v>
      </c>
      <c r="S41" s="150"/>
      <c r="T41" s="171" t="s">
        <v>779</v>
      </c>
      <c r="U41" s="172" t="s">
        <v>722</v>
      </c>
      <c r="V41" s="172" t="s">
        <v>723</v>
      </c>
      <c r="W41" s="172" t="s">
        <v>731</v>
      </c>
      <c r="X41" s="172" t="s">
        <v>725</v>
      </c>
      <c r="Y41" s="172" t="s">
        <v>67</v>
      </c>
      <c r="Z41" s="172" t="s">
        <v>780</v>
      </c>
      <c r="AA41" s="172" t="s">
        <v>711</v>
      </c>
      <c r="AB41" s="172" t="s">
        <v>339</v>
      </c>
      <c r="AC41" s="172" t="s">
        <v>712</v>
      </c>
    </row>
    <row collapsed="false" customFormat="true" customHeight="false" hidden="true" ht="94.5" outlineLevel="0" r="42" s="161">
      <c r="A42" s="150" t="s">
        <v>695</v>
      </c>
      <c r="B42" s="151" t="s">
        <v>781</v>
      </c>
      <c r="C42" s="152" t="s">
        <v>740</v>
      </c>
      <c r="D42" s="150" t="s">
        <v>698</v>
      </c>
      <c r="E42" s="157" t="n">
        <v>10242874</v>
      </c>
      <c r="F42" s="157" t="n">
        <v>0</v>
      </c>
      <c r="G42" s="157" t="n">
        <v>0</v>
      </c>
      <c r="H42" s="158" t="s">
        <v>741</v>
      </c>
      <c r="I42" s="150" t="s">
        <v>700</v>
      </c>
      <c r="J42" s="150" t="s">
        <v>721</v>
      </c>
      <c r="K42" s="150" t="s">
        <v>701</v>
      </c>
      <c r="L42" s="150" t="s">
        <v>702</v>
      </c>
      <c r="M42" s="158" t="s">
        <v>371</v>
      </c>
      <c r="N42" s="150"/>
      <c r="O42" s="150" t="s">
        <v>703</v>
      </c>
      <c r="P42" s="152"/>
      <c r="Q42" s="150" t="s">
        <v>704</v>
      </c>
      <c r="R42" s="150" t="s">
        <v>705</v>
      </c>
      <c r="S42" s="150"/>
      <c r="T42" s="158" t="s">
        <v>782</v>
      </c>
      <c r="U42" s="160" t="s">
        <v>722</v>
      </c>
      <c r="V42" s="160" t="s">
        <v>783</v>
      </c>
      <c r="W42" s="160" t="s">
        <v>731</v>
      </c>
      <c r="X42" s="160" t="s">
        <v>725</v>
      </c>
      <c r="Y42" s="160" t="s">
        <v>67</v>
      </c>
      <c r="Z42" s="160" t="s">
        <v>784</v>
      </c>
      <c r="AA42" s="160" t="s">
        <v>711</v>
      </c>
      <c r="AB42" s="160" t="s">
        <v>339</v>
      </c>
      <c r="AC42" s="160" t="s">
        <v>712</v>
      </c>
    </row>
    <row collapsed="false" customFormat="true" customHeight="false" hidden="true" ht="94.5" outlineLevel="0" r="43" s="161">
      <c r="A43" s="150" t="s">
        <v>695</v>
      </c>
      <c r="B43" s="151" t="s">
        <v>785</v>
      </c>
      <c r="C43" s="152" t="s">
        <v>740</v>
      </c>
      <c r="D43" s="150" t="s">
        <v>698</v>
      </c>
      <c r="E43" s="157" t="n">
        <v>1363784</v>
      </c>
      <c r="F43" s="157" t="n">
        <v>0</v>
      </c>
      <c r="G43" s="157" t="n">
        <v>0</v>
      </c>
      <c r="H43" s="158" t="s">
        <v>774</v>
      </c>
      <c r="I43" s="150" t="s">
        <v>700</v>
      </c>
      <c r="J43" s="150" t="s">
        <v>721</v>
      </c>
      <c r="K43" s="150" t="s">
        <v>701</v>
      </c>
      <c r="L43" s="150" t="s">
        <v>702</v>
      </c>
      <c r="M43" s="158" t="s">
        <v>371</v>
      </c>
      <c r="N43" s="150"/>
      <c r="O43" s="150" t="s">
        <v>703</v>
      </c>
      <c r="P43" s="152"/>
      <c r="Q43" s="150" t="s">
        <v>704</v>
      </c>
      <c r="R43" s="150" t="s">
        <v>705</v>
      </c>
      <c r="S43" s="150"/>
      <c r="T43" s="158" t="s">
        <v>786</v>
      </c>
      <c r="U43" s="160" t="s">
        <v>751</v>
      </c>
      <c r="V43" s="160" t="s">
        <v>723</v>
      </c>
      <c r="W43" s="160" t="s">
        <v>731</v>
      </c>
      <c r="X43" s="160" t="s">
        <v>725</v>
      </c>
      <c r="Y43" s="160" t="s">
        <v>67</v>
      </c>
      <c r="Z43" s="160" t="s">
        <v>787</v>
      </c>
      <c r="AA43" s="160" t="s">
        <v>711</v>
      </c>
      <c r="AB43" s="160" t="s">
        <v>339</v>
      </c>
      <c r="AC43" s="160" t="s">
        <v>712</v>
      </c>
    </row>
    <row collapsed="false" customFormat="true" customHeight="false" hidden="true" ht="94.5" outlineLevel="0" r="44" s="156">
      <c r="A44" s="150" t="s">
        <v>695</v>
      </c>
      <c r="B44" s="151" t="s">
        <v>788</v>
      </c>
      <c r="C44" s="152" t="s">
        <v>740</v>
      </c>
      <c r="D44" s="150" t="s">
        <v>698</v>
      </c>
      <c r="E44" s="153" t="n">
        <v>6187832</v>
      </c>
      <c r="F44" s="153" t="n">
        <v>0</v>
      </c>
      <c r="G44" s="153" t="n">
        <v>0</v>
      </c>
      <c r="H44" s="154" t="s">
        <v>741</v>
      </c>
      <c r="I44" s="150" t="s">
        <v>700</v>
      </c>
      <c r="J44" s="150" t="s">
        <v>721</v>
      </c>
      <c r="K44" s="150" t="s">
        <v>701</v>
      </c>
      <c r="L44" s="150" t="s">
        <v>702</v>
      </c>
      <c r="M44" s="154" t="s">
        <v>371</v>
      </c>
      <c r="N44" s="150"/>
      <c r="O44" s="150" t="s">
        <v>703</v>
      </c>
      <c r="P44" s="152"/>
      <c r="Q44" s="150" t="s">
        <v>704</v>
      </c>
      <c r="R44" s="150" t="s">
        <v>705</v>
      </c>
      <c r="S44" s="150"/>
      <c r="T44" s="154" t="s">
        <v>428</v>
      </c>
      <c r="U44" s="155" t="s">
        <v>751</v>
      </c>
      <c r="V44" s="155" t="s">
        <v>789</v>
      </c>
      <c r="W44" s="155" t="s">
        <v>724</v>
      </c>
      <c r="X44" s="155" t="s">
        <v>725</v>
      </c>
      <c r="Y44" s="155" t="s">
        <v>67</v>
      </c>
      <c r="Z44" s="155" t="s">
        <v>790</v>
      </c>
      <c r="AA44" s="155" t="s">
        <v>711</v>
      </c>
      <c r="AB44" s="155" t="s">
        <v>339</v>
      </c>
      <c r="AC44" s="155" t="s">
        <v>712</v>
      </c>
    </row>
    <row collapsed="false" customFormat="true" customHeight="false" hidden="true" ht="94.5" outlineLevel="0" r="45" s="161">
      <c r="A45" s="150" t="s">
        <v>695</v>
      </c>
      <c r="B45" s="151" t="s">
        <v>791</v>
      </c>
      <c r="C45" s="152" t="s">
        <v>740</v>
      </c>
      <c r="D45" s="150" t="s">
        <v>698</v>
      </c>
      <c r="E45" s="157" t="n">
        <v>-16352510</v>
      </c>
      <c r="F45" s="157" t="n">
        <v>0</v>
      </c>
      <c r="G45" s="157" t="n">
        <v>0</v>
      </c>
      <c r="H45" s="158" t="s">
        <v>792</v>
      </c>
      <c r="I45" s="150" t="s">
        <v>700</v>
      </c>
      <c r="J45" s="150" t="s">
        <v>721</v>
      </c>
      <c r="K45" s="150" t="s">
        <v>701</v>
      </c>
      <c r="L45" s="150" t="s">
        <v>702</v>
      </c>
      <c r="M45" s="158" t="s">
        <v>371</v>
      </c>
      <c r="N45" s="150"/>
      <c r="O45" s="150" t="s">
        <v>703</v>
      </c>
      <c r="P45" s="152"/>
      <c r="Q45" s="150" t="s">
        <v>704</v>
      </c>
      <c r="R45" s="150" t="s">
        <v>705</v>
      </c>
      <c r="S45" s="150"/>
      <c r="T45" s="158" t="s">
        <v>623</v>
      </c>
      <c r="U45" s="160" t="s">
        <v>751</v>
      </c>
      <c r="V45" s="160" t="s">
        <v>752</v>
      </c>
      <c r="W45" s="160" t="s">
        <v>731</v>
      </c>
      <c r="X45" s="160" t="s">
        <v>725</v>
      </c>
      <c r="Y45" s="160" t="s">
        <v>67</v>
      </c>
      <c r="Z45" s="160" t="s">
        <v>793</v>
      </c>
      <c r="AA45" s="160" t="s">
        <v>711</v>
      </c>
      <c r="AB45" s="160" t="s">
        <v>339</v>
      </c>
      <c r="AC45" s="160" t="s">
        <v>712</v>
      </c>
    </row>
    <row collapsed="false" customFormat="true" customHeight="false" hidden="true" ht="94.5" outlineLevel="0" r="46" s="161">
      <c r="A46" s="150" t="s">
        <v>695</v>
      </c>
      <c r="B46" s="151" t="s">
        <v>791</v>
      </c>
      <c r="C46" s="152" t="s">
        <v>740</v>
      </c>
      <c r="D46" s="150" t="s">
        <v>698</v>
      </c>
      <c r="E46" s="157" t="n">
        <v>16352510</v>
      </c>
      <c r="F46" s="157" t="n">
        <v>0</v>
      </c>
      <c r="G46" s="157" t="n">
        <v>0</v>
      </c>
      <c r="H46" s="158" t="s">
        <v>792</v>
      </c>
      <c r="I46" s="150" t="s">
        <v>700</v>
      </c>
      <c r="J46" s="150" t="s">
        <v>721</v>
      </c>
      <c r="K46" s="150" t="s">
        <v>701</v>
      </c>
      <c r="L46" s="150" t="s">
        <v>702</v>
      </c>
      <c r="M46" s="158" t="s">
        <v>371</v>
      </c>
      <c r="N46" s="150"/>
      <c r="O46" s="150" t="s">
        <v>703</v>
      </c>
      <c r="P46" s="152"/>
      <c r="Q46" s="150" t="s">
        <v>704</v>
      </c>
      <c r="R46" s="150" t="s">
        <v>705</v>
      </c>
      <c r="S46" s="150"/>
      <c r="T46" s="158" t="s">
        <v>623</v>
      </c>
      <c r="U46" s="160" t="s">
        <v>751</v>
      </c>
      <c r="V46" s="160" t="s">
        <v>723</v>
      </c>
      <c r="W46" s="160" t="s">
        <v>731</v>
      </c>
      <c r="X46" s="160" t="s">
        <v>725</v>
      </c>
      <c r="Y46" s="160" t="s">
        <v>67</v>
      </c>
      <c r="Z46" s="160" t="s">
        <v>793</v>
      </c>
      <c r="AA46" s="160" t="s">
        <v>711</v>
      </c>
      <c r="AB46" s="160" t="s">
        <v>339</v>
      </c>
      <c r="AC46" s="160" t="s">
        <v>712</v>
      </c>
    </row>
    <row collapsed="false" customFormat="true" customHeight="false" hidden="true" ht="94.5" outlineLevel="0" r="47" s="161">
      <c r="A47" s="150" t="s">
        <v>695</v>
      </c>
      <c r="B47" s="151" t="s">
        <v>794</v>
      </c>
      <c r="C47" s="152" t="s">
        <v>740</v>
      </c>
      <c r="D47" s="150" t="s">
        <v>698</v>
      </c>
      <c r="E47" s="157" t="n">
        <v>-6055699</v>
      </c>
      <c r="F47" s="157" t="n">
        <v>0</v>
      </c>
      <c r="G47" s="157" t="n">
        <v>0</v>
      </c>
      <c r="H47" s="158" t="s">
        <v>741</v>
      </c>
      <c r="I47" s="150" t="s">
        <v>700</v>
      </c>
      <c r="J47" s="150" t="s">
        <v>721</v>
      </c>
      <c r="K47" s="150" t="s">
        <v>701</v>
      </c>
      <c r="L47" s="150" t="s">
        <v>702</v>
      </c>
      <c r="M47" s="158" t="s">
        <v>371</v>
      </c>
      <c r="N47" s="150"/>
      <c r="O47" s="150" t="s">
        <v>703</v>
      </c>
      <c r="P47" s="152"/>
      <c r="Q47" s="150" t="s">
        <v>704</v>
      </c>
      <c r="R47" s="150" t="s">
        <v>705</v>
      </c>
      <c r="S47" s="150"/>
      <c r="T47" s="158" t="s">
        <v>334</v>
      </c>
      <c r="U47" s="160" t="s">
        <v>722</v>
      </c>
      <c r="V47" s="160" t="s">
        <v>723</v>
      </c>
      <c r="W47" s="160" t="s">
        <v>731</v>
      </c>
      <c r="X47" s="160" t="s">
        <v>725</v>
      </c>
      <c r="Y47" s="160" t="s">
        <v>67</v>
      </c>
      <c r="Z47" s="160" t="s">
        <v>738</v>
      </c>
      <c r="AA47" s="160" t="s">
        <v>711</v>
      </c>
      <c r="AB47" s="160" t="s">
        <v>339</v>
      </c>
      <c r="AC47" s="160" t="s">
        <v>712</v>
      </c>
    </row>
    <row collapsed="false" customFormat="true" customHeight="false" hidden="true" ht="94.5" outlineLevel="0" r="48" s="161">
      <c r="A48" s="150" t="s">
        <v>695</v>
      </c>
      <c r="B48" s="151" t="s">
        <v>794</v>
      </c>
      <c r="C48" s="152" t="s">
        <v>740</v>
      </c>
      <c r="D48" s="150" t="s">
        <v>698</v>
      </c>
      <c r="E48" s="157" t="n">
        <v>807344</v>
      </c>
      <c r="F48" s="157" t="n">
        <v>0</v>
      </c>
      <c r="G48" s="157" t="n">
        <v>0</v>
      </c>
      <c r="H48" s="158" t="s">
        <v>741</v>
      </c>
      <c r="I48" s="150" t="s">
        <v>700</v>
      </c>
      <c r="J48" s="150" t="s">
        <v>721</v>
      </c>
      <c r="K48" s="150" t="s">
        <v>701</v>
      </c>
      <c r="L48" s="150" t="s">
        <v>702</v>
      </c>
      <c r="M48" s="158" t="s">
        <v>371</v>
      </c>
      <c r="N48" s="150"/>
      <c r="O48" s="150" t="s">
        <v>703</v>
      </c>
      <c r="P48" s="152"/>
      <c r="Q48" s="150" t="s">
        <v>704</v>
      </c>
      <c r="R48" s="150" t="s">
        <v>705</v>
      </c>
      <c r="S48" s="150"/>
      <c r="T48" s="158" t="s">
        <v>334</v>
      </c>
      <c r="U48" s="160" t="s">
        <v>722</v>
      </c>
      <c r="V48" s="160" t="s">
        <v>771</v>
      </c>
      <c r="W48" s="160" t="s">
        <v>731</v>
      </c>
      <c r="X48" s="160" t="s">
        <v>725</v>
      </c>
      <c r="Y48" s="160" t="s">
        <v>67</v>
      </c>
      <c r="Z48" s="160" t="s">
        <v>738</v>
      </c>
      <c r="AA48" s="160" t="s">
        <v>711</v>
      </c>
      <c r="AB48" s="160" t="s">
        <v>339</v>
      </c>
      <c r="AC48" s="160" t="s">
        <v>712</v>
      </c>
    </row>
    <row collapsed="false" customFormat="true" customHeight="false" hidden="true" ht="94.5" outlineLevel="0" r="49" s="161">
      <c r="A49" s="150" t="s">
        <v>695</v>
      </c>
      <c r="B49" s="151" t="s">
        <v>794</v>
      </c>
      <c r="C49" s="152" t="s">
        <v>740</v>
      </c>
      <c r="D49" s="150" t="s">
        <v>698</v>
      </c>
      <c r="E49" s="157" t="n">
        <v>1245061.62</v>
      </c>
      <c r="F49" s="157" t="n">
        <v>0</v>
      </c>
      <c r="G49" s="157" t="n">
        <v>0</v>
      </c>
      <c r="H49" s="158" t="s">
        <v>741</v>
      </c>
      <c r="I49" s="150" t="s">
        <v>700</v>
      </c>
      <c r="J49" s="150" t="s">
        <v>721</v>
      </c>
      <c r="K49" s="150" t="s">
        <v>701</v>
      </c>
      <c r="L49" s="150" t="s">
        <v>702</v>
      </c>
      <c r="M49" s="158" t="s">
        <v>371</v>
      </c>
      <c r="N49" s="150"/>
      <c r="O49" s="150" t="s">
        <v>703</v>
      </c>
      <c r="P49" s="152"/>
      <c r="Q49" s="150" t="s">
        <v>704</v>
      </c>
      <c r="R49" s="150" t="s">
        <v>705</v>
      </c>
      <c r="S49" s="150"/>
      <c r="T49" s="158" t="s">
        <v>334</v>
      </c>
      <c r="U49" s="160" t="s">
        <v>751</v>
      </c>
      <c r="V49" s="160" t="s">
        <v>723</v>
      </c>
      <c r="W49" s="160" t="s">
        <v>731</v>
      </c>
      <c r="X49" s="160" t="s">
        <v>725</v>
      </c>
      <c r="Y49" s="160" t="s">
        <v>67</v>
      </c>
      <c r="Z49" s="160" t="s">
        <v>738</v>
      </c>
      <c r="AA49" s="160" t="s">
        <v>711</v>
      </c>
      <c r="AB49" s="160" t="s">
        <v>339</v>
      </c>
      <c r="AC49" s="160" t="s">
        <v>712</v>
      </c>
    </row>
    <row collapsed="false" customFormat="true" customHeight="false" hidden="true" ht="94.5" outlineLevel="0" r="50" s="161">
      <c r="A50" s="150" t="s">
        <v>695</v>
      </c>
      <c r="B50" s="151" t="s">
        <v>794</v>
      </c>
      <c r="C50" s="152" t="s">
        <v>740</v>
      </c>
      <c r="D50" s="150" t="s">
        <v>698</v>
      </c>
      <c r="E50" s="157" t="n">
        <v>3431574.47</v>
      </c>
      <c r="F50" s="157" t="n">
        <v>0</v>
      </c>
      <c r="G50" s="157" t="n">
        <v>0</v>
      </c>
      <c r="H50" s="158" t="s">
        <v>741</v>
      </c>
      <c r="I50" s="150" t="s">
        <v>700</v>
      </c>
      <c r="J50" s="150" t="s">
        <v>721</v>
      </c>
      <c r="K50" s="150" t="s">
        <v>701</v>
      </c>
      <c r="L50" s="150" t="s">
        <v>702</v>
      </c>
      <c r="M50" s="158" t="s">
        <v>371</v>
      </c>
      <c r="N50" s="150"/>
      <c r="O50" s="150" t="s">
        <v>703</v>
      </c>
      <c r="P50" s="152"/>
      <c r="Q50" s="150" t="s">
        <v>704</v>
      </c>
      <c r="R50" s="150" t="s">
        <v>705</v>
      </c>
      <c r="S50" s="150"/>
      <c r="T50" s="158" t="s">
        <v>334</v>
      </c>
      <c r="U50" s="160" t="s">
        <v>751</v>
      </c>
      <c r="V50" s="160" t="s">
        <v>752</v>
      </c>
      <c r="W50" s="160" t="s">
        <v>731</v>
      </c>
      <c r="X50" s="160" t="s">
        <v>725</v>
      </c>
      <c r="Y50" s="160" t="s">
        <v>67</v>
      </c>
      <c r="Z50" s="160" t="s">
        <v>738</v>
      </c>
      <c r="AA50" s="160" t="s">
        <v>711</v>
      </c>
      <c r="AB50" s="160" t="s">
        <v>339</v>
      </c>
      <c r="AC50" s="160" t="s">
        <v>712</v>
      </c>
    </row>
    <row collapsed="false" customFormat="true" customHeight="false" hidden="true" ht="94.5" outlineLevel="0" r="51" s="161">
      <c r="A51" s="150" t="s">
        <v>695</v>
      </c>
      <c r="B51" s="151" t="s">
        <v>794</v>
      </c>
      <c r="C51" s="152" t="s">
        <v>740</v>
      </c>
      <c r="D51" s="150" t="s">
        <v>698</v>
      </c>
      <c r="E51" s="157" t="n">
        <v>840981.91</v>
      </c>
      <c r="F51" s="157" t="n">
        <v>0</v>
      </c>
      <c r="G51" s="157" t="n">
        <v>0</v>
      </c>
      <c r="H51" s="158" t="s">
        <v>741</v>
      </c>
      <c r="I51" s="150" t="s">
        <v>700</v>
      </c>
      <c r="J51" s="150" t="s">
        <v>721</v>
      </c>
      <c r="K51" s="150" t="s">
        <v>701</v>
      </c>
      <c r="L51" s="150" t="s">
        <v>702</v>
      </c>
      <c r="M51" s="158" t="s">
        <v>371</v>
      </c>
      <c r="N51" s="150"/>
      <c r="O51" s="150" t="s">
        <v>703</v>
      </c>
      <c r="P51" s="152"/>
      <c r="Q51" s="150" t="s">
        <v>704</v>
      </c>
      <c r="R51" s="150" t="s">
        <v>705</v>
      </c>
      <c r="S51" s="150"/>
      <c r="T51" s="158" t="s">
        <v>334</v>
      </c>
      <c r="U51" s="160" t="s">
        <v>751</v>
      </c>
      <c r="V51" s="160" t="s">
        <v>771</v>
      </c>
      <c r="W51" s="160" t="s">
        <v>731</v>
      </c>
      <c r="X51" s="160" t="s">
        <v>725</v>
      </c>
      <c r="Y51" s="160" t="s">
        <v>67</v>
      </c>
      <c r="Z51" s="160" t="s">
        <v>738</v>
      </c>
      <c r="AA51" s="160" t="s">
        <v>711</v>
      </c>
      <c r="AB51" s="160" t="s">
        <v>339</v>
      </c>
      <c r="AC51" s="160" t="s">
        <v>712</v>
      </c>
    </row>
    <row collapsed="false" customFormat="true" customHeight="false" hidden="true" ht="94.5" outlineLevel="0" r="52" s="161">
      <c r="A52" s="150" t="s">
        <v>695</v>
      </c>
      <c r="B52" s="151" t="s">
        <v>794</v>
      </c>
      <c r="C52" s="152" t="s">
        <v>740</v>
      </c>
      <c r="D52" s="150" t="s">
        <v>698</v>
      </c>
      <c r="E52" s="157" t="n">
        <v>835711</v>
      </c>
      <c r="F52" s="157" t="n">
        <v>0</v>
      </c>
      <c r="G52" s="157" t="n">
        <v>0</v>
      </c>
      <c r="H52" s="158" t="s">
        <v>741</v>
      </c>
      <c r="I52" s="150" t="s">
        <v>700</v>
      </c>
      <c r="J52" s="150" t="s">
        <v>721</v>
      </c>
      <c r="K52" s="150" t="s">
        <v>701</v>
      </c>
      <c r="L52" s="150" t="s">
        <v>702</v>
      </c>
      <c r="M52" s="158" t="s">
        <v>371</v>
      </c>
      <c r="N52" s="150"/>
      <c r="O52" s="150" t="s">
        <v>703</v>
      </c>
      <c r="P52" s="152"/>
      <c r="Q52" s="150" t="s">
        <v>704</v>
      </c>
      <c r="R52" s="150" t="s">
        <v>705</v>
      </c>
      <c r="S52" s="150"/>
      <c r="T52" s="158" t="s">
        <v>334</v>
      </c>
      <c r="U52" s="160" t="s">
        <v>777</v>
      </c>
      <c r="V52" s="160" t="s">
        <v>752</v>
      </c>
      <c r="W52" s="160" t="s">
        <v>731</v>
      </c>
      <c r="X52" s="160" t="s">
        <v>725</v>
      </c>
      <c r="Y52" s="160" t="s">
        <v>67</v>
      </c>
      <c r="Z52" s="160" t="s">
        <v>738</v>
      </c>
      <c r="AA52" s="160" t="s">
        <v>711</v>
      </c>
      <c r="AB52" s="160" t="s">
        <v>339</v>
      </c>
      <c r="AC52" s="160" t="s">
        <v>712</v>
      </c>
    </row>
    <row collapsed="false" customFormat="true" customHeight="false" hidden="true" ht="94.5" outlineLevel="0" r="53" s="161">
      <c r="A53" s="150" t="s">
        <v>695</v>
      </c>
      <c r="B53" s="151" t="s">
        <v>794</v>
      </c>
      <c r="C53" s="152" t="s">
        <v>740</v>
      </c>
      <c r="D53" s="150" t="s">
        <v>698</v>
      </c>
      <c r="E53" s="157" t="n">
        <v>373752</v>
      </c>
      <c r="F53" s="157" t="n">
        <v>0</v>
      </c>
      <c r="G53" s="157" t="n">
        <v>0</v>
      </c>
      <c r="H53" s="158" t="s">
        <v>741</v>
      </c>
      <c r="I53" s="150" t="s">
        <v>700</v>
      </c>
      <c r="J53" s="150" t="s">
        <v>721</v>
      </c>
      <c r="K53" s="150" t="s">
        <v>701</v>
      </c>
      <c r="L53" s="150" t="s">
        <v>702</v>
      </c>
      <c r="M53" s="158" t="s">
        <v>371</v>
      </c>
      <c r="N53" s="150"/>
      <c r="O53" s="150" t="s">
        <v>703</v>
      </c>
      <c r="P53" s="152"/>
      <c r="Q53" s="150" t="s">
        <v>704</v>
      </c>
      <c r="R53" s="150" t="s">
        <v>705</v>
      </c>
      <c r="S53" s="150"/>
      <c r="T53" s="158" t="s">
        <v>334</v>
      </c>
      <c r="U53" s="160" t="s">
        <v>777</v>
      </c>
      <c r="V53" s="160" t="s">
        <v>723</v>
      </c>
      <c r="W53" s="160" t="s">
        <v>731</v>
      </c>
      <c r="X53" s="160" t="s">
        <v>725</v>
      </c>
      <c r="Y53" s="160" t="s">
        <v>67</v>
      </c>
      <c r="Z53" s="160" t="s">
        <v>738</v>
      </c>
      <c r="AA53" s="160" t="s">
        <v>711</v>
      </c>
      <c r="AB53" s="160" t="s">
        <v>339</v>
      </c>
      <c r="AC53" s="160" t="s">
        <v>712</v>
      </c>
    </row>
    <row collapsed="false" customFormat="false" customHeight="false" hidden="true" ht="12.75" outlineLevel="0" r="54">
      <c r="A54" s="174" t="s">
        <v>795</v>
      </c>
      <c r="B54" s="149"/>
      <c r="C54" s="175"/>
      <c r="D54" s="174"/>
      <c r="E54" s="176" t="n">
        <v>202611300</v>
      </c>
      <c r="F54" s="176" t="n">
        <v>0</v>
      </c>
      <c r="G54" s="176" t="n">
        <v>0</v>
      </c>
      <c r="H54" s="174"/>
      <c r="I54" s="174"/>
      <c r="J54" s="174"/>
      <c r="K54" s="174"/>
      <c r="L54" s="174"/>
      <c r="M54" s="174"/>
      <c r="N54" s="174"/>
      <c r="O54" s="174"/>
      <c r="P54" s="175"/>
      <c r="Q54" s="174"/>
      <c r="R54" s="174"/>
      <c r="S54" s="174"/>
      <c r="T54" s="174"/>
      <c r="U54" s="149"/>
      <c r="V54" s="149"/>
      <c r="W54" s="149"/>
      <c r="X54" s="149"/>
      <c r="Y54" s="149"/>
      <c r="Z54" s="149"/>
      <c r="AA54" s="149"/>
      <c r="AB54" s="149"/>
      <c r="AC54" s="149"/>
    </row>
    <row collapsed="false" customFormat="false" customHeight="false" hidden="true" ht="12.75" outlineLevel="0" r="55">
      <c r="E55" s="177" t="n">
        <f aca="false">E54-E20-E28</f>
        <v>190796020</v>
      </c>
    </row>
  </sheetData>
  <autoFilter ref="A10:AC55">
    <filterColumn colId="25">
      <customFilters and="true">
        <customFilter operator="equal" val="01.03.04.000"/>
      </customFilters>
    </filterColumn>
  </autoFilter>
  <printOptions headings="false" gridLines="false" gridLinesSet="true" horizontalCentered="false" verticalCentered="false"/>
  <pageMargins left="0.570138888888889" right="0.429861111111111" top="0.740277777777778" bottom="0.670138888888889" header="0.511805555555555" footer="0.511805555555555"/>
  <pageSetup blackAndWhite="false" cellComments="none" copies="1" draft="false" firstPageNumber="0" fitToHeight="0" fitToWidth="1" horizontalDpi="300" orientation="landscape" pageOrder="downThenOver" paperSize="9" scale="100" useFirstPageNumber="false" usePrinterDefaults="false" verticalDpi="300"/>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AD18"/>
  <sheetViews>
    <sheetView colorId="64" defaultGridColor="true" rightToLeft="false" showFormulas="false" showGridLines="false" showOutlineSymbols="true" showRowColHeaders="true" showZeros="true" tabSelected="false" topLeftCell="B1" view="pageBreakPreview" windowProtection="false" workbookViewId="0" zoomScale="83" zoomScaleNormal="100" zoomScalePageLayoutView="83">
      <selection activeCell="X14" activeCellId="0" pane="topLeft" sqref="X14"/>
    </sheetView>
  </sheetViews>
  <sheetFormatPr defaultRowHeight="12.75"/>
  <cols>
    <col collapsed="false" hidden="true" max="1" min="1" style="136" width="0"/>
    <col collapsed="false" hidden="false" max="2" min="2" style="136" width="10.7125506072875"/>
    <col collapsed="false" hidden="false" max="3" min="3" style="136" width="12.7125506072875"/>
    <col collapsed="false" hidden="false" max="4" min="4" style="136" width="22.5748987854251"/>
    <col collapsed="false" hidden="false" max="7" min="5" style="136" width="12.7125506072875"/>
    <col collapsed="false" hidden="true" max="19" min="8" style="136" width="0"/>
    <col collapsed="false" hidden="false" max="20" min="20" style="136" width="25.7165991902834"/>
    <col collapsed="false" hidden="false" max="29" min="21" style="136" width="10.7125506072875"/>
    <col collapsed="false" hidden="false" max="1025" min="30" style="136" width="8.85425101214575"/>
  </cols>
  <sheetData>
    <row collapsed="false" customFormat="false" customHeight="true" hidden="false" ht="12.75" outlineLevel="0" r="1">
      <c r="B1" s="137" t="s">
        <v>309</v>
      </c>
      <c r="C1" s="138"/>
      <c r="D1" s="139"/>
      <c r="E1" s="140"/>
      <c r="F1" s="141"/>
      <c r="G1" s="141"/>
    </row>
    <row collapsed="false" customFormat="false" customHeight="true" hidden="false" ht="12.75" outlineLevel="0" r="2">
      <c r="B2" s="142" t="s">
        <v>672</v>
      </c>
      <c r="C2" s="142"/>
      <c r="D2" s="142"/>
      <c r="E2" s="142"/>
      <c r="F2" s="141"/>
      <c r="G2" s="141"/>
    </row>
    <row collapsed="false" customFormat="false" customHeight="true" hidden="false" ht="12.75" outlineLevel="0" r="3">
      <c r="A3" s="141"/>
      <c r="B3" s="141"/>
      <c r="C3" s="141"/>
      <c r="D3" s="141"/>
      <c r="E3" s="141"/>
      <c r="F3" s="141"/>
      <c r="G3" s="141"/>
    </row>
    <row collapsed="false" customFormat="false" customHeight="true" hidden="false" ht="12.75" outlineLevel="0" r="4">
      <c r="A4" s="141"/>
      <c r="B4" s="141"/>
      <c r="C4" s="141"/>
      <c r="D4" s="141"/>
      <c r="E4" s="141"/>
      <c r="F4" s="141"/>
      <c r="G4" s="141"/>
    </row>
    <row collapsed="false" customFormat="false" customHeight="true" hidden="false" ht="12.75" outlineLevel="0" r="5">
      <c r="B5" s="143" t="s">
        <v>673</v>
      </c>
      <c r="C5" s="144"/>
      <c r="D5" s="141"/>
      <c r="E5" s="144"/>
      <c r="F5" s="145"/>
      <c r="G5" s="146"/>
    </row>
    <row collapsed="false" customFormat="false" customHeight="true" hidden="false" ht="12.75" outlineLevel="0" r="6">
      <c r="A6" s="147"/>
      <c r="B6" s="141"/>
      <c r="C6" s="141"/>
      <c r="D6" s="141"/>
      <c r="E6" s="141"/>
      <c r="F6" s="141"/>
      <c r="G6" s="141"/>
    </row>
    <row collapsed="false" customFormat="false" customHeight="true" hidden="false" ht="12.75" outlineLevel="0" r="7">
      <c r="A7" s="147" t="s">
        <v>796</v>
      </c>
      <c r="B7" s="141"/>
      <c r="C7" s="141"/>
      <c r="D7" s="141"/>
      <c r="E7" s="141"/>
      <c r="F7" s="141"/>
      <c r="G7" s="141"/>
    </row>
    <row collapsed="false" customFormat="false" customHeight="true" hidden="false" ht="12.75" outlineLevel="0" r="8">
      <c r="A8" s="147"/>
      <c r="B8" s="141"/>
      <c r="C8" s="141"/>
      <c r="D8" s="141"/>
      <c r="E8" s="141"/>
      <c r="F8" s="141"/>
      <c r="G8" s="141"/>
    </row>
    <row collapsed="false" customFormat="false" customHeight="true" hidden="false" ht="12.75" outlineLevel="0" r="9">
      <c r="A9" s="148"/>
    </row>
    <row collapsed="false" customFormat="false" customHeight="false" hidden="false" ht="31.5" outlineLevel="0" r="10">
      <c r="A10" s="149" t="s">
        <v>2</v>
      </c>
      <c r="B10" s="149" t="s">
        <v>797</v>
      </c>
      <c r="C10" s="149" t="s">
        <v>676</v>
      </c>
      <c r="D10" s="149" t="s">
        <v>677</v>
      </c>
      <c r="E10" s="149" t="s">
        <v>678</v>
      </c>
      <c r="F10" s="149" t="s">
        <v>679</v>
      </c>
      <c r="G10" s="149" t="s">
        <v>680</v>
      </c>
      <c r="H10" s="149" t="s">
        <v>681</v>
      </c>
      <c r="I10" s="149" t="s">
        <v>682</v>
      </c>
      <c r="J10" s="149" t="s">
        <v>683</v>
      </c>
      <c r="K10" s="149" t="s">
        <v>684</v>
      </c>
      <c r="L10" s="149" t="s">
        <v>685</v>
      </c>
      <c r="M10" s="149" t="s">
        <v>325</v>
      </c>
      <c r="N10" s="149" t="s">
        <v>686</v>
      </c>
      <c r="O10" s="149" t="s">
        <v>687</v>
      </c>
      <c r="P10" s="149" t="s">
        <v>688</v>
      </c>
      <c r="Q10" s="149" t="s">
        <v>689</v>
      </c>
      <c r="R10" s="149" t="s">
        <v>690</v>
      </c>
      <c r="S10" s="149" t="s">
        <v>691</v>
      </c>
      <c r="T10" s="149" t="s">
        <v>692</v>
      </c>
      <c r="U10" s="149" t="s">
        <v>9</v>
      </c>
      <c r="V10" s="149" t="s">
        <v>10</v>
      </c>
      <c r="W10" s="149" t="s">
        <v>11</v>
      </c>
      <c r="X10" s="149" t="s">
        <v>323</v>
      </c>
      <c r="Y10" s="149" t="s">
        <v>322</v>
      </c>
      <c r="Z10" s="149" t="s">
        <v>319</v>
      </c>
      <c r="AA10" s="149" t="s">
        <v>693</v>
      </c>
      <c r="AB10" s="149" t="s">
        <v>324</v>
      </c>
      <c r="AC10" s="149" t="s">
        <v>694</v>
      </c>
      <c r="AD10" s="149" t="s">
        <v>798</v>
      </c>
    </row>
    <row collapsed="false" customFormat="false" customHeight="false" hidden="false" ht="105" outlineLevel="0" r="11">
      <c r="A11" s="178" t="s">
        <v>695</v>
      </c>
      <c r="B11" s="179" t="s">
        <v>799</v>
      </c>
      <c r="C11" s="180" t="s">
        <v>800</v>
      </c>
      <c r="D11" s="178" t="s">
        <v>801</v>
      </c>
      <c r="E11" s="181" t="n">
        <v>-300000</v>
      </c>
      <c r="F11" s="181" t="n">
        <v>0</v>
      </c>
      <c r="G11" s="181" t="n">
        <v>0</v>
      </c>
      <c r="H11" s="178"/>
      <c r="I11" s="178" t="s">
        <v>700</v>
      </c>
      <c r="J11" s="178" t="s">
        <v>721</v>
      </c>
      <c r="K11" s="178" t="s">
        <v>701</v>
      </c>
      <c r="L11" s="178" t="s">
        <v>702</v>
      </c>
      <c r="M11" s="178" t="s">
        <v>371</v>
      </c>
      <c r="N11" s="178"/>
      <c r="O11" s="178" t="s">
        <v>703</v>
      </c>
      <c r="P11" s="180"/>
      <c r="Q11" s="178" t="s">
        <v>704</v>
      </c>
      <c r="R11" s="178" t="s">
        <v>705</v>
      </c>
      <c r="S11" s="178"/>
      <c r="T11" s="178" t="s">
        <v>802</v>
      </c>
      <c r="U11" s="179" t="s">
        <v>706</v>
      </c>
      <c r="V11" s="179" t="s">
        <v>803</v>
      </c>
      <c r="W11" s="179" t="s">
        <v>804</v>
      </c>
      <c r="X11" s="179" t="s">
        <v>805</v>
      </c>
      <c r="Y11" s="179" t="s">
        <v>67</v>
      </c>
      <c r="Z11" s="179" t="s">
        <v>806</v>
      </c>
      <c r="AA11" s="179" t="s">
        <v>711</v>
      </c>
      <c r="AB11" s="179" t="s">
        <v>339</v>
      </c>
      <c r="AC11" s="179" t="s">
        <v>712</v>
      </c>
      <c r="AD11" s="182" t="s">
        <v>807</v>
      </c>
    </row>
    <row collapsed="false" customFormat="false" customHeight="false" hidden="false" ht="105" outlineLevel="0" r="12">
      <c r="A12" s="178" t="s">
        <v>695</v>
      </c>
      <c r="B12" s="179" t="s">
        <v>799</v>
      </c>
      <c r="C12" s="180" t="s">
        <v>800</v>
      </c>
      <c r="D12" s="178" t="s">
        <v>801</v>
      </c>
      <c r="E12" s="181" t="n">
        <v>-264768</v>
      </c>
      <c r="F12" s="181" t="n">
        <v>0</v>
      </c>
      <c r="G12" s="181" t="n">
        <v>0</v>
      </c>
      <c r="H12" s="178"/>
      <c r="I12" s="178" t="s">
        <v>700</v>
      </c>
      <c r="J12" s="178" t="s">
        <v>721</v>
      </c>
      <c r="K12" s="178" t="s">
        <v>701</v>
      </c>
      <c r="L12" s="178" t="s">
        <v>702</v>
      </c>
      <c r="M12" s="178" t="s">
        <v>371</v>
      </c>
      <c r="N12" s="178"/>
      <c r="O12" s="178" t="s">
        <v>703</v>
      </c>
      <c r="P12" s="180"/>
      <c r="Q12" s="178" t="s">
        <v>704</v>
      </c>
      <c r="R12" s="178" t="s">
        <v>705</v>
      </c>
      <c r="S12" s="178"/>
      <c r="T12" s="178" t="s">
        <v>802</v>
      </c>
      <c r="U12" s="179" t="s">
        <v>706</v>
      </c>
      <c r="V12" s="179" t="s">
        <v>803</v>
      </c>
      <c r="W12" s="179" t="s">
        <v>714</v>
      </c>
      <c r="X12" s="179" t="s">
        <v>808</v>
      </c>
      <c r="Y12" s="179" t="s">
        <v>67</v>
      </c>
      <c r="Z12" s="179" t="s">
        <v>806</v>
      </c>
      <c r="AA12" s="179" t="s">
        <v>711</v>
      </c>
      <c r="AB12" s="179" t="s">
        <v>339</v>
      </c>
      <c r="AC12" s="179" t="s">
        <v>712</v>
      </c>
      <c r="AD12" s="182" t="s">
        <v>807</v>
      </c>
    </row>
    <row collapsed="false" customFormat="false" customHeight="false" hidden="false" ht="105" outlineLevel="0" r="13">
      <c r="A13" s="178" t="s">
        <v>695</v>
      </c>
      <c r="B13" s="179" t="s">
        <v>799</v>
      </c>
      <c r="C13" s="180" t="s">
        <v>800</v>
      </c>
      <c r="D13" s="178" t="s">
        <v>801</v>
      </c>
      <c r="E13" s="181" t="n">
        <v>-455474.25</v>
      </c>
      <c r="F13" s="181" t="n">
        <v>0</v>
      </c>
      <c r="G13" s="181" t="n">
        <v>0</v>
      </c>
      <c r="H13" s="178"/>
      <c r="I13" s="178" t="s">
        <v>700</v>
      </c>
      <c r="J13" s="178" t="s">
        <v>721</v>
      </c>
      <c r="K13" s="178" t="s">
        <v>701</v>
      </c>
      <c r="L13" s="178" t="s">
        <v>702</v>
      </c>
      <c r="M13" s="178" t="s">
        <v>371</v>
      </c>
      <c r="N13" s="178"/>
      <c r="O13" s="178" t="s">
        <v>703</v>
      </c>
      <c r="P13" s="180"/>
      <c r="Q13" s="178" t="s">
        <v>704</v>
      </c>
      <c r="R13" s="178" t="s">
        <v>705</v>
      </c>
      <c r="S13" s="178"/>
      <c r="T13" s="178" t="s">
        <v>802</v>
      </c>
      <c r="U13" s="179" t="s">
        <v>706</v>
      </c>
      <c r="V13" s="179" t="s">
        <v>803</v>
      </c>
      <c r="W13" s="179" t="s">
        <v>714</v>
      </c>
      <c r="X13" s="179" t="s">
        <v>715</v>
      </c>
      <c r="Y13" s="179" t="s">
        <v>67</v>
      </c>
      <c r="Z13" s="179" t="s">
        <v>806</v>
      </c>
      <c r="AA13" s="179" t="s">
        <v>711</v>
      </c>
      <c r="AB13" s="179" t="s">
        <v>339</v>
      </c>
      <c r="AC13" s="179" t="s">
        <v>712</v>
      </c>
      <c r="AD13" s="182" t="s">
        <v>807</v>
      </c>
    </row>
    <row collapsed="false" customFormat="false" customHeight="false" hidden="false" ht="105" outlineLevel="0" r="14">
      <c r="A14" s="178" t="s">
        <v>695</v>
      </c>
      <c r="B14" s="179" t="s">
        <v>799</v>
      </c>
      <c r="C14" s="180" t="s">
        <v>800</v>
      </c>
      <c r="D14" s="178" t="s">
        <v>801</v>
      </c>
      <c r="E14" s="181" t="n">
        <v>-96582</v>
      </c>
      <c r="F14" s="181" t="n">
        <v>0</v>
      </c>
      <c r="G14" s="181" t="n">
        <v>0</v>
      </c>
      <c r="H14" s="178"/>
      <c r="I14" s="178" t="s">
        <v>700</v>
      </c>
      <c r="J14" s="178" t="s">
        <v>721</v>
      </c>
      <c r="K14" s="178" t="s">
        <v>701</v>
      </c>
      <c r="L14" s="178" t="s">
        <v>702</v>
      </c>
      <c r="M14" s="178" t="s">
        <v>371</v>
      </c>
      <c r="N14" s="178"/>
      <c r="O14" s="178" t="s">
        <v>703</v>
      </c>
      <c r="P14" s="180"/>
      <c r="Q14" s="178" t="s">
        <v>704</v>
      </c>
      <c r="R14" s="178" t="s">
        <v>705</v>
      </c>
      <c r="S14" s="178"/>
      <c r="T14" s="178" t="s">
        <v>802</v>
      </c>
      <c r="U14" s="179" t="s">
        <v>706</v>
      </c>
      <c r="V14" s="179" t="s">
        <v>803</v>
      </c>
      <c r="W14" s="179" t="s">
        <v>714</v>
      </c>
      <c r="X14" s="179" t="s">
        <v>716</v>
      </c>
      <c r="Y14" s="179" t="s">
        <v>67</v>
      </c>
      <c r="Z14" s="179" t="s">
        <v>806</v>
      </c>
      <c r="AA14" s="179" t="s">
        <v>711</v>
      </c>
      <c r="AB14" s="179" t="s">
        <v>339</v>
      </c>
      <c r="AC14" s="179" t="s">
        <v>712</v>
      </c>
      <c r="AD14" s="182" t="s">
        <v>807</v>
      </c>
    </row>
    <row collapsed="false" customFormat="false" customHeight="false" hidden="false" ht="12.75" outlineLevel="0" r="15">
      <c r="A15" s="174" t="s">
        <v>795</v>
      </c>
      <c r="B15" s="149"/>
      <c r="C15" s="175"/>
      <c r="D15" s="174"/>
      <c r="E15" s="176" t="n">
        <v>-1116824.25</v>
      </c>
      <c r="F15" s="176" t="n">
        <v>0</v>
      </c>
      <c r="G15" s="176" t="n">
        <v>0</v>
      </c>
      <c r="H15" s="174"/>
      <c r="I15" s="174"/>
      <c r="J15" s="174"/>
      <c r="K15" s="174"/>
      <c r="L15" s="174"/>
      <c r="M15" s="174"/>
      <c r="N15" s="174"/>
      <c r="O15" s="174"/>
      <c r="P15" s="175"/>
      <c r="Q15" s="174"/>
      <c r="R15" s="174"/>
      <c r="S15" s="174"/>
      <c r="T15" s="174"/>
      <c r="U15" s="149"/>
      <c r="V15" s="149"/>
      <c r="W15" s="149"/>
      <c r="X15" s="149"/>
      <c r="Y15" s="149"/>
      <c r="Z15" s="149"/>
      <c r="AA15" s="149"/>
      <c r="AB15" s="149"/>
      <c r="AC15" s="149"/>
    </row>
    <row collapsed="false" customFormat="false" customHeight="true" hidden="false" ht="43.9" outlineLevel="0" r="18"/>
  </sheetData>
  <printOptions headings="false" gridLines="false" gridLinesSet="true" horizontalCentered="false" verticalCentered="false"/>
  <pageMargins left="0.570138888888889" right="0.429861111111111" top="0.740277777777778" bottom="0.670138888888889" header="0.511805555555555" footer="0.511805555555555"/>
  <pageSetup blackAndWhite="false" cellComments="none" copies="1" draft="false" firstPageNumber="0" fitToHeight="0" fitToWidth="1" horizontalDpi="300" orientation="landscape" pageOrder="downThenOver" paperSize="9" scale="100" useFirstPageNumber="false" usePrinterDefaults="false" verticalDpi="300"/>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L18"/>
  <sheetViews>
    <sheetView colorId="64" defaultGridColor="true" rightToLeft="false" showFormulas="false" showGridLines="true" showOutlineSymbols="true" showRowColHeaders="true" showZeros="true" tabSelected="false" topLeftCell="A1" view="pageBreakPreview" windowProtection="false" workbookViewId="0" zoomScale="83" zoomScaleNormal="100" zoomScalePageLayoutView="83">
      <selection activeCell="D22" activeCellId="0" pane="topLeft" sqref="D22"/>
    </sheetView>
  </sheetViews>
  <sheetFormatPr defaultRowHeight="15"/>
  <cols>
    <col collapsed="false" hidden="false" max="1" min="1" style="0" width="19.8542510121458"/>
    <col collapsed="false" hidden="false" max="3" min="2" style="0" width="6.71255060728745"/>
    <col collapsed="false" hidden="false" max="4" min="4" style="0" width="30.7125506072874"/>
    <col collapsed="false" hidden="false" max="7" min="5" style="0" width="6.71255060728745"/>
    <col collapsed="false" hidden="false" max="8" min="8" style="0" width="9.71255060728745"/>
    <col collapsed="false" hidden="false" max="11" min="9" style="0" width="6.71255060728745"/>
    <col collapsed="false" hidden="false" max="12" min="12" style="0" width="15.4251012145749"/>
    <col collapsed="false" hidden="false" max="253" min="13" style="0" width="8.5748987854251"/>
    <col collapsed="false" hidden="false" max="254" min="254" style="0" width="19.8542510121458"/>
    <col collapsed="false" hidden="false" max="256" min="255" style="0" width="6.71255060728745"/>
    <col collapsed="false" hidden="false" max="257" min="257" style="0" width="30.7125506072874"/>
    <col collapsed="false" hidden="false" max="260" min="258" style="0" width="6.71255060728745"/>
    <col collapsed="false" hidden="false" max="261" min="261" style="0" width="9.71255060728745"/>
    <col collapsed="false" hidden="false" max="264" min="262" style="0" width="6.71255060728745"/>
    <col collapsed="false" hidden="false" max="267" min="265" style="0" width="15.4251012145749"/>
    <col collapsed="false" hidden="false" max="268" min="268" style="0" width="14.5668016194332"/>
    <col collapsed="false" hidden="false" max="509" min="269" style="0" width="8.5748987854251"/>
    <col collapsed="false" hidden="false" max="510" min="510" style="0" width="19.8542510121458"/>
    <col collapsed="false" hidden="false" max="512" min="511" style="0" width="6.71255060728745"/>
    <col collapsed="false" hidden="false" max="513" min="513" style="0" width="30.7125506072874"/>
    <col collapsed="false" hidden="false" max="516" min="514" style="0" width="6.71255060728745"/>
    <col collapsed="false" hidden="false" max="517" min="517" style="0" width="9.71255060728745"/>
    <col collapsed="false" hidden="false" max="520" min="518" style="0" width="6.71255060728745"/>
    <col collapsed="false" hidden="false" max="523" min="521" style="0" width="15.4251012145749"/>
    <col collapsed="false" hidden="false" max="524" min="524" style="0" width="14.5668016194332"/>
    <col collapsed="false" hidden="false" max="765" min="525" style="0" width="8.5748987854251"/>
    <col collapsed="false" hidden="false" max="766" min="766" style="0" width="19.8542510121458"/>
    <col collapsed="false" hidden="false" max="768" min="767" style="0" width="6.71255060728745"/>
    <col collapsed="false" hidden="false" max="769" min="769" style="0" width="30.7125506072874"/>
    <col collapsed="false" hidden="false" max="772" min="770" style="0" width="6.71255060728745"/>
    <col collapsed="false" hidden="false" max="773" min="773" style="0" width="9.71255060728745"/>
    <col collapsed="false" hidden="false" max="776" min="774" style="0" width="6.71255060728745"/>
    <col collapsed="false" hidden="false" max="779" min="777" style="0" width="15.4251012145749"/>
    <col collapsed="false" hidden="false" max="780" min="780" style="0" width="14.5668016194332"/>
    <col collapsed="false" hidden="false" max="1021" min="781" style="0" width="8.5748987854251"/>
    <col collapsed="false" hidden="false" max="1022" min="1022" style="0" width="19.8542510121458"/>
    <col collapsed="false" hidden="false" max="1025" min="1023" style="0" width="6.71255060728745"/>
  </cols>
  <sheetData>
    <row collapsed="false" customFormat="false" customHeight="true" hidden="false" ht="15" outlineLevel="0" r="1">
      <c r="A1" s="183" t="s">
        <v>309</v>
      </c>
      <c r="B1" s="183"/>
      <c r="C1" s="183"/>
      <c r="D1" s="183"/>
      <c r="E1" s="183"/>
      <c r="F1" s="183"/>
      <c r="G1" s="184"/>
      <c r="H1" s="184"/>
      <c r="I1" s="184"/>
      <c r="J1" s="184"/>
    </row>
    <row collapsed="false" customFormat="false" customHeight="false" hidden="false" ht="15" outlineLevel="0" r="2">
      <c r="A2" s="185" t="s">
        <v>310</v>
      </c>
      <c r="B2" s="184"/>
      <c r="C2" s="184"/>
      <c r="D2" s="184"/>
      <c r="E2" s="184"/>
      <c r="F2" s="184"/>
      <c r="G2" s="184"/>
      <c r="H2" s="184"/>
      <c r="I2" s="184"/>
      <c r="J2" s="184"/>
    </row>
    <row collapsed="false" customFormat="false" customHeight="false" hidden="false" ht="15" outlineLevel="0" r="3">
      <c r="A3" s="186"/>
      <c r="B3" s="187"/>
      <c r="C3" s="187"/>
      <c r="D3" s="187"/>
      <c r="E3" s="187"/>
      <c r="F3" s="187"/>
      <c r="G3" s="187"/>
      <c r="H3" s="187"/>
      <c r="I3" s="187"/>
      <c r="J3" s="187"/>
    </row>
    <row collapsed="false" customFormat="false" customHeight="false" hidden="false" ht="15" outlineLevel="0" r="4">
      <c r="A4" s="186" t="s">
        <v>809</v>
      </c>
      <c r="B4" s="187"/>
      <c r="C4" s="187"/>
      <c r="D4" s="187"/>
      <c r="E4" s="188"/>
      <c r="F4" s="187"/>
      <c r="G4" s="188"/>
      <c r="H4" s="188"/>
      <c r="I4" s="187"/>
      <c r="J4" s="187"/>
    </row>
    <row collapsed="false" customFormat="false" customHeight="false" hidden="false" ht="15" outlineLevel="0" r="5">
      <c r="A5" s="189"/>
      <c r="B5" s="189"/>
      <c r="C5" s="189"/>
      <c r="D5" s="189"/>
      <c r="E5" s="189"/>
      <c r="F5" s="189"/>
      <c r="G5" s="189"/>
      <c r="H5" s="189"/>
      <c r="I5" s="189"/>
      <c r="J5" s="189"/>
    </row>
    <row collapsed="false" customFormat="false" customHeight="true" hidden="false" ht="15" outlineLevel="0" r="6">
      <c r="A6" s="189" t="s">
        <v>313</v>
      </c>
      <c r="B6" s="189"/>
      <c r="C6" s="189"/>
      <c r="D6" s="189"/>
      <c r="E6" s="189"/>
      <c r="F6" s="189"/>
      <c r="G6" s="189"/>
      <c r="H6" s="189"/>
      <c r="I6" s="189"/>
      <c r="J6" s="189"/>
    </row>
    <row collapsed="false" customFormat="false" customHeight="true" hidden="false" ht="15" outlineLevel="0" r="7">
      <c r="A7" s="189" t="s">
        <v>810</v>
      </c>
      <c r="B7" s="189"/>
      <c r="C7" s="189"/>
      <c r="D7" s="189"/>
      <c r="E7" s="189"/>
      <c r="F7" s="189"/>
      <c r="G7" s="189"/>
      <c r="H7" s="189"/>
      <c r="I7" s="189"/>
      <c r="J7" s="189"/>
    </row>
    <row collapsed="false" customFormat="false" customHeight="true" hidden="false" ht="15" outlineLevel="0" r="8">
      <c r="A8" s="189" t="s">
        <v>811</v>
      </c>
      <c r="B8" s="189"/>
      <c r="C8" s="189"/>
      <c r="D8" s="189"/>
      <c r="E8" s="189"/>
      <c r="F8" s="189"/>
      <c r="G8" s="189"/>
      <c r="H8" s="189"/>
      <c r="I8" s="189"/>
      <c r="J8" s="189"/>
    </row>
    <row collapsed="false" customFormat="false" customHeight="true" hidden="false" ht="15" outlineLevel="0" r="9">
      <c r="A9" s="189" t="s">
        <v>812</v>
      </c>
      <c r="B9" s="189"/>
      <c r="C9" s="189"/>
      <c r="D9" s="189"/>
      <c r="E9" s="189"/>
      <c r="F9" s="189"/>
      <c r="G9" s="189"/>
      <c r="H9" s="189"/>
      <c r="I9" s="189"/>
      <c r="J9" s="189"/>
    </row>
    <row collapsed="false" customFormat="false" customHeight="true" hidden="false" ht="15" outlineLevel="0" r="10">
      <c r="A10" s="189" t="s">
        <v>813</v>
      </c>
      <c r="B10" s="189"/>
      <c r="C10" s="189"/>
      <c r="D10" s="189"/>
      <c r="E10" s="189"/>
      <c r="F10" s="189"/>
      <c r="G10" s="189"/>
      <c r="H10" s="189"/>
      <c r="I10" s="189"/>
      <c r="J10" s="189"/>
    </row>
    <row collapsed="false" customFormat="false" customHeight="false" hidden="false" ht="15" outlineLevel="0" r="11">
      <c r="A11" s="189"/>
      <c r="B11" s="189"/>
      <c r="C11" s="189"/>
      <c r="D11" s="189"/>
      <c r="E11" s="189"/>
      <c r="F11" s="189"/>
      <c r="G11" s="189"/>
      <c r="H11" s="189"/>
      <c r="I11" s="189"/>
      <c r="J11" s="189"/>
    </row>
    <row collapsed="false" customFormat="false" customHeight="false" hidden="false" ht="15" outlineLevel="0" r="12">
      <c r="A12" s="184" t="s">
        <v>814</v>
      </c>
      <c r="B12" s="184"/>
      <c r="C12" s="184"/>
      <c r="D12" s="184"/>
      <c r="E12" s="184"/>
      <c r="F12" s="184"/>
      <c r="G12" s="184"/>
      <c r="H12" s="184"/>
      <c r="I12" s="184"/>
      <c r="J12" s="184"/>
    </row>
    <row collapsed="false" customFormat="false" customHeight="false" hidden="false" ht="21" outlineLevel="0" r="13">
      <c r="A13" s="190" t="s">
        <v>325</v>
      </c>
      <c r="B13" s="190" t="s">
        <v>9</v>
      </c>
      <c r="C13" s="190" t="s">
        <v>10</v>
      </c>
      <c r="D13" s="190" t="s">
        <v>321</v>
      </c>
      <c r="E13" s="190" t="s">
        <v>11</v>
      </c>
      <c r="F13" s="190" t="s">
        <v>323</v>
      </c>
      <c r="G13" s="190" t="s">
        <v>322</v>
      </c>
      <c r="H13" s="190" t="s">
        <v>319</v>
      </c>
      <c r="I13" s="190" t="s">
        <v>693</v>
      </c>
      <c r="J13" s="190" t="s">
        <v>324</v>
      </c>
      <c r="K13" s="190" t="s">
        <v>694</v>
      </c>
      <c r="L13" s="190" t="s">
        <v>326</v>
      </c>
    </row>
    <row collapsed="false" customFormat="false" customHeight="false" hidden="false" ht="25.5" outlineLevel="0" r="14">
      <c r="A14" s="191" t="s">
        <v>371</v>
      </c>
      <c r="B14" s="192" t="s">
        <v>48</v>
      </c>
      <c r="C14" s="192" t="s">
        <v>117</v>
      </c>
      <c r="D14" s="191" t="s">
        <v>417</v>
      </c>
      <c r="E14" s="192" t="s">
        <v>404</v>
      </c>
      <c r="F14" s="192" t="s">
        <v>405</v>
      </c>
      <c r="G14" s="192" t="s">
        <v>67</v>
      </c>
      <c r="H14" s="192" t="s">
        <v>415</v>
      </c>
      <c r="I14" s="192" t="s">
        <v>815</v>
      </c>
      <c r="J14" s="192" t="s">
        <v>339</v>
      </c>
      <c r="K14" s="192" t="s">
        <v>712</v>
      </c>
      <c r="L14" s="193" t="n">
        <v>-15308227.11</v>
      </c>
    </row>
    <row collapsed="false" customFormat="false" customHeight="false" hidden="false" ht="25.5" outlineLevel="0" r="15">
      <c r="A15" s="191" t="s">
        <v>371</v>
      </c>
      <c r="B15" s="192" t="s">
        <v>48</v>
      </c>
      <c r="C15" s="192" t="s">
        <v>117</v>
      </c>
      <c r="D15" s="191" t="s">
        <v>417</v>
      </c>
      <c r="E15" s="192" t="s">
        <v>404</v>
      </c>
      <c r="F15" s="192" t="s">
        <v>407</v>
      </c>
      <c r="G15" s="192" t="s">
        <v>67</v>
      </c>
      <c r="H15" s="192" t="s">
        <v>415</v>
      </c>
      <c r="I15" s="192" t="s">
        <v>815</v>
      </c>
      <c r="J15" s="192" t="s">
        <v>339</v>
      </c>
      <c r="K15" s="192" t="s">
        <v>712</v>
      </c>
      <c r="L15" s="193" t="n">
        <v>-20700</v>
      </c>
    </row>
    <row collapsed="false" customFormat="false" customHeight="false" hidden="false" ht="15" outlineLevel="0" r="16">
      <c r="A16" s="194" t="s">
        <v>671</v>
      </c>
      <c r="B16" s="195"/>
      <c r="C16" s="195"/>
      <c r="D16" s="196"/>
      <c r="E16" s="195"/>
      <c r="F16" s="195"/>
      <c r="G16" s="195"/>
      <c r="H16" s="195"/>
      <c r="I16" s="195"/>
      <c r="J16" s="195"/>
      <c r="K16" s="195"/>
      <c r="L16" s="197" t="n">
        <f aca="false">SUM(L14:L15)</f>
        <v>-15328927.11</v>
      </c>
    </row>
    <row collapsed="false" customFormat="false" customHeight="false" hidden="false" ht="15" outlineLevel="0" r="17">
      <c r="A17" s="184"/>
    </row>
    <row collapsed="false" customFormat="false" customHeight="true" hidden="false" ht="105.75" outlineLevel="0" r="18">
      <c r="A18" s="183" t="s">
        <v>816</v>
      </c>
      <c r="B18" s="183"/>
      <c r="C18" s="183"/>
      <c r="D18" s="183"/>
      <c r="E18" s="183"/>
      <c r="F18" s="183"/>
      <c r="G18" s="183"/>
      <c r="H18" s="183"/>
      <c r="I18" s="183"/>
      <c r="J18" s="183"/>
      <c r="K18" s="183"/>
      <c r="L18" s="183"/>
    </row>
  </sheetData>
  <mergeCells count="9">
    <mergeCell ref="A1:F1"/>
    <mergeCell ref="A5:J5"/>
    <mergeCell ref="A6:J6"/>
    <mergeCell ref="A7:J7"/>
    <mergeCell ref="A8:J8"/>
    <mergeCell ref="A9:J9"/>
    <mergeCell ref="A10:J10"/>
    <mergeCell ref="A11:J11"/>
    <mergeCell ref="A18:L18"/>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2:S20"/>
  <sheetViews>
    <sheetView colorId="64" defaultGridColor="true" rightToLeft="false" showFormulas="false" showGridLines="true" showOutlineSymbols="true" showRowColHeaders="true" showZeros="true" tabSelected="false" topLeftCell="A1" view="pageBreakPreview" windowProtection="false" workbookViewId="0" zoomScale="83" zoomScaleNormal="100" zoomScalePageLayoutView="83">
      <selection activeCell="G18" activeCellId="0" pane="topLeft" sqref="G18"/>
    </sheetView>
  </sheetViews>
  <sheetFormatPr defaultRowHeight="15"/>
  <cols>
    <col collapsed="false" hidden="false" max="1" min="1" style="0" width="29.2874493927125"/>
    <col collapsed="false" hidden="false" max="9" min="2" style="0" width="12.4251012145749"/>
    <col collapsed="false" hidden="false" max="10" min="10" style="0" width="53.4251012145749"/>
    <col collapsed="false" hidden="false" max="11" min="11" style="0" width="15.2834008097166"/>
    <col collapsed="false" hidden="false" max="1025" min="12" style="0" width="8.5748987854251"/>
  </cols>
  <sheetData>
    <row collapsed="false" customFormat="false" customHeight="false" hidden="false" ht="15" outlineLevel="0" r="2">
      <c r="K2" s="198" t="s">
        <v>817</v>
      </c>
    </row>
    <row collapsed="false" customFormat="false" customHeight="false" hidden="false" ht="15" outlineLevel="0" r="3">
      <c r="K3" s="198" t="s">
        <v>818</v>
      </c>
      <c r="L3" s="199"/>
      <c r="M3" s="199"/>
      <c r="N3" s="199"/>
    </row>
    <row collapsed="false" customFormat="false" customHeight="false" hidden="false" ht="15" outlineLevel="0" r="4">
      <c r="K4" s="198" t="s">
        <v>819</v>
      </c>
    </row>
    <row collapsed="false" customFormat="false" customHeight="true" hidden="false" ht="15" outlineLevel="0" r="5">
      <c r="A5" s="200" t="s">
        <v>820</v>
      </c>
      <c r="B5" s="200"/>
      <c r="C5" s="200"/>
      <c r="D5" s="200"/>
      <c r="E5" s="200"/>
      <c r="F5" s="200"/>
      <c r="G5" s="200"/>
      <c r="H5" s="200"/>
      <c r="I5" s="200"/>
      <c r="J5" s="200"/>
    </row>
    <row collapsed="false" customFormat="false" customHeight="false" hidden="false" ht="15" outlineLevel="0" r="6">
      <c r="A6" s="201" t="s">
        <v>814</v>
      </c>
      <c r="C6" s="202"/>
      <c r="D6" s="202"/>
      <c r="E6" s="202"/>
    </row>
    <row collapsed="false" customFormat="false" customHeight="false" hidden="false" ht="38.25" outlineLevel="0" r="7">
      <c r="A7" s="203" t="s">
        <v>821</v>
      </c>
      <c r="B7" s="204" t="s">
        <v>9</v>
      </c>
      <c r="C7" s="204" t="s">
        <v>10</v>
      </c>
      <c r="D7" s="204" t="s">
        <v>11</v>
      </c>
      <c r="E7" s="204" t="s">
        <v>323</v>
      </c>
      <c r="F7" s="204" t="s">
        <v>322</v>
      </c>
      <c r="G7" s="205" t="s">
        <v>822</v>
      </c>
      <c r="H7" s="204" t="s">
        <v>324</v>
      </c>
      <c r="I7" s="203" t="s">
        <v>823</v>
      </c>
      <c r="J7" s="206" t="s">
        <v>677</v>
      </c>
      <c r="K7" s="206" t="s">
        <v>824</v>
      </c>
    </row>
    <row collapsed="false" customFormat="false" customHeight="false" hidden="false" ht="15" outlineLevel="0" r="8">
      <c r="A8" s="207" t="n">
        <v>1</v>
      </c>
      <c r="B8" s="208" t="n">
        <v>2</v>
      </c>
      <c r="C8" s="208" t="n">
        <v>3</v>
      </c>
      <c r="D8" s="208" t="n">
        <v>4</v>
      </c>
      <c r="E8" s="208" t="s">
        <v>825</v>
      </c>
      <c r="F8" s="208" t="n">
        <v>6</v>
      </c>
      <c r="G8" s="209" t="n">
        <v>7</v>
      </c>
      <c r="H8" s="208" t="n">
        <v>8</v>
      </c>
      <c r="I8" s="207" t="n">
        <v>9</v>
      </c>
      <c r="J8" s="210" t="n">
        <v>10</v>
      </c>
      <c r="K8" s="210" t="n">
        <v>11</v>
      </c>
    </row>
    <row collapsed="false" customFormat="false" customHeight="true" hidden="false" ht="45" outlineLevel="0" r="9">
      <c r="A9" s="203" t="s">
        <v>826</v>
      </c>
      <c r="B9" s="203"/>
      <c r="C9" s="203"/>
      <c r="D9" s="203"/>
      <c r="E9" s="203"/>
      <c r="F9" s="203"/>
      <c r="G9" s="203"/>
      <c r="H9" s="203"/>
      <c r="I9" s="203"/>
      <c r="J9" s="203"/>
      <c r="K9" s="203"/>
    </row>
    <row collapsed="false" customFormat="false" customHeight="true" hidden="false" ht="108" outlineLevel="0" r="10">
      <c r="A10" s="211" t="s">
        <v>827</v>
      </c>
      <c r="B10" s="212" t="s">
        <v>62</v>
      </c>
      <c r="C10" s="212" t="s">
        <v>335</v>
      </c>
      <c r="D10" s="212" t="s">
        <v>421</v>
      </c>
      <c r="E10" s="212" t="s">
        <v>338</v>
      </c>
      <c r="F10" s="212" t="s">
        <v>67</v>
      </c>
      <c r="G10" s="212" t="s">
        <v>828</v>
      </c>
      <c r="H10" s="212" t="s">
        <v>339</v>
      </c>
      <c r="I10" s="213" t="n">
        <v>-1000000</v>
      </c>
      <c r="J10" s="211" t="s">
        <v>829</v>
      </c>
      <c r="K10" s="214"/>
      <c r="L10" s="215"/>
      <c r="M10" s="215"/>
      <c r="N10" s="215"/>
      <c r="O10" s="215"/>
      <c r="P10" s="215"/>
      <c r="Q10" s="215"/>
      <c r="R10" s="215"/>
      <c r="S10" s="215"/>
    </row>
    <row collapsed="false" customFormat="false" customHeight="false" hidden="false" ht="15" outlineLevel="0" r="11">
      <c r="A11" s="216"/>
      <c r="B11" s="209"/>
      <c r="C11" s="209"/>
      <c r="D11" s="209"/>
      <c r="E11" s="209"/>
      <c r="F11" s="217" t="s">
        <v>830</v>
      </c>
      <c r="G11" s="209"/>
      <c r="H11" s="209"/>
      <c r="I11" s="218" t="n">
        <v>-1000000</v>
      </c>
      <c r="J11" s="214"/>
      <c r="K11" s="214"/>
      <c r="L11" s="219"/>
      <c r="M11" s="219"/>
      <c r="N11" s="219"/>
      <c r="O11" s="219"/>
      <c r="P11" s="219"/>
      <c r="Q11" s="219"/>
      <c r="R11" s="219"/>
      <c r="S11" s="219"/>
    </row>
    <row collapsed="false" customFormat="false" customHeight="true" hidden="false" ht="22.5" outlineLevel="0" r="12">
      <c r="A12" s="203" t="s">
        <v>831</v>
      </c>
      <c r="B12" s="203"/>
      <c r="C12" s="203"/>
      <c r="D12" s="203"/>
      <c r="E12" s="203"/>
      <c r="F12" s="203"/>
      <c r="G12" s="203"/>
      <c r="H12" s="203"/>
      <c r="I12" s="203"/>
      <c r="J12" s="203"/>
      <c r="K12" s="203"/>
      <c r="L12" s="215"/>
      <c r="M12" s="215"/>
      <c r="N12" s="215"/>
      <c r="O12" s="215"/>
      <c r="P12" s="215"/>
      <c r="Q12" s="215"/>
      <c r="R12" s="215"/>
      <c r="S12" s="215"/>
    </row>
    <row collapsed="false" customFormat="false" customHeight="true" hidden="false" ht="39" outlineLevel="0" r="13">
      <c r="A13" s="211" t="s">
        <v>832</v>
      </c>
      <c r="B13" s="212" t="s">
        <v>55</v>
      </c>
      <c r="C13" s="212" t="s">
        <v>335</v>
      </c>
      <c r="D13" s="212" t="s">
        <v>337</v>
      </c>
      <c r="E13" s="212" t="s">
        <v>338</v>
      </c>
      <c r="F13" s="212" t="s">
        <v>67</v>
      </c>
      <c r="G13" s="212" t="s">
        <v>793</v>
      </c>
      <c r="H13" s="212" t="s">
        <v>339</v>
      </c>
      <c r="I13" s="213" t="n">
        <v>-476512.4</v>
      </c>
      <c r="J13" s="211" t="s">
        <v>833</v>
      </c>
      <c r="K13" s="214"/>
      <c r="L13" s="215"/>
      <c r="M13" s="215"/>
      <c r="N13" s="215"/>
      <c r="O13" s="215"/>
      <c r="P13" s="215"/>
      <c r="Q13" s="215"/>
      <c r="R13" s="215"/>
      <c r="S13" s="215"/>
    </row>
    <row collapsed="false" customFormat="false" customHeight="false" hidden="false" ht="15" outlineLevel="0" r="14">
      <c r="A14" s="216"/>
      <c r="B14" s="205"/>
      <c r="C14" s="209"/>
      <c r="D14" s="209"/>
      <c r="E14" s="209"/>
      <c r="F14" s="217" t="s">
        <v>834</v>
      </c>
      <c r="G14" s="209"/>
      <c r="H14" s="209"/>
      <c r="I14" s="218" t="n">
        <v>-476512.4</v>
      </c>
      <c r="J14" s="214"/>
      <c r="K14" s="214"/>
      <c r="L14" s="219"/>
      <c r="M14" s="219"/>
      <c r="N14" s="219"/>
      <c r="O14" s="219"/>
      <c r="P14" s="219"/>
      <c r="Q14" s="219"/>
      <c r="R14" s="219"/>
      <c r="S14" s="219"/>
    </row>
    <row collapsed="false" customFormat="false" customHeight="true" hidden="false" ht="30.75" outlineLevel="0" r="15">
      <c r="A15" s="203" t="s">
        <v>835</v>
      </c>
      <c r="B15" s="203"/>
      <c r="C15" s="203"/>
      <c r="D15" s="203"/>
      <c r="E15" s="203"/>
      <c r="F15" s="203"/>
      <c r="G15" s="203"/>
      <c r="H15" s="203"/>
      <c r="I15" s="203"/>
      <c r="J15" s="203"/>
      <c r="K15" s="203"/>
      <c r="L15" s="219"/>
      <c r="M15" s="219"/>
      <c r="N15" s="219"/>
      <c r="O15" s="219"/>
      <c r="P15" s="219"/>
      <c r="Q15" s="219"/>
      <c r="R15" s="219"/>
      <c r="S15" s="219"/>
    </row>
    <row collapsed="false" customFormat="false" customHeight="true" hidden="false" ht="72" outlineLevel="0" r="16">
      <c r="A16" s="211" t="s">
        <v>832</v>
      </c>
      <c r="B16" s="212" t="s">
        <v>62</v>
      </c>
      <c r="C16" s="212" t="s">
        <v>335</v>
      </c>
      <c r="D16" s="212" t="s">
        <v>421</v>
      </c>
      <c r="E16" s="212" t="s">
        <v>338</v>
      </c>
      <c r="F16" s="212" t="s">
        <v>67</v>
      </c>
      <c r="G16" s="212" t="s">
        <v>836</v>
      </c>
      <c r="H16" s="212" t="s">
        <v>339</v>
      </c>
      <c r="I16" s="213" t="n">
        <v>-101040</v>
      </c>
      <c r="J16" s="211" t="s">
        <v>837</v>
      </c>
      <c r="K16" s="214"/>
      <c r="L16" s="215"/>
      <c r="M16" s="215"/>
      <c r="N16" s="215"/>
      <c r="O16" s="215"/>
      <c r="P16" s="215"/>
      <c r="Q16" s="215"/>
      <c r="R16" s="215"/>
      <c r="S16" s="215"/>
    </row>
    <row collapsed="false" customFormat="false" customHeight="false" hidden="false" ht="15" outlineLevel="0" r="17">
      <c r="A17" s="220"/>
      <c r="B17" s="221"/>
      <c r="C17" s="221"/>
      <c r="D17" s="221"/>
      <c r="E17" s="221"/>
      <c r="F17" s="217" t="s">
        <v>838</v>
      </c>
      <c r="G17" s="221"/>
      <c r="H17" s="221"/>
      <c r="I17" s="222" t="n">
        <v>-101040</v>
      </c>
      <c r="J17" s="223"/>
      <c r="K17" s="224"/>
      <c r="L17" s="215"/>
      <c r="M17" s="215"/>
      <c r="N17" s="215"/>
      <c r="O17" s="215"/>
      <c r="P17" s="215"/>
      <c r="Q17" s="215"/>
      <c r="R17" s="215"/>
      <c r="S17" s="215"/>
    </row>
    <row collapsed="false" customFormat="false" customHeight="true" hidden="false" ht="193.5" outlineLevel="0" r="18">
      <c r="A18" s="211" t="s">
        <v>832</v>
      </c>
      <c r="B18" s="212" t="s">
        <v>48</v>
      </c>
      <c r="C18" s="212" t="s">
        <v>117</v>
      </c>
      <c r="D18" s="212" t="s">
        <v>426</v>
      </c>
      <c r="E18" s="212" t="s">
        <v>582</v>
      </c>
      <c r="F18" s="212" t="s">
        <v>67</v>
      </c>
      <c r="G18" s="212" t="s">
        <v>839</v>
      </c>
      <c r="H18" s="212" t="s">
        <v>339</v>
      </c>
      <c r="I18" s="213" t="n">
        <v>1577552.4</v>
      </c>
      <c r="J18" s="211" t="s">
        <v>840</v>
      </c>
      <c r="K18" s="214"/>
      <c r="L18" s="215"/>
      <c r="M18" s="215"/>
      <c r="N18" s="215"/>
      <c r="O18" s="215"/>
      <c r="P18" s="215"/>
      <c r="Q18" s="215"/>
      <c r="R18" s="215"/>
      <c r="S18" s="215"/>
    </row>
    <row collapsed="false" customFormat="false" customHeight="false" hidden="false" ht="15" outlineLevel="0" r="19">
      <c r="A19" s="211"/>
      <c r="B19" s="212"/>
      <c r="C19" s="212"/>
      <c r="D19" s="212"/>
      <c r="E19" s="212"/>
      <c r="F19" s="217" t="s">
        <v>841</v>
      </c>
      <c r="G19" s="212"/>
      <c r="H19" s="212"/>
      <c r="I19" s="222" t="n">
        <v>1577552.4</v>
      </c>
      <c r="J19" s="211"/>
      <c r="K19" s="214"/>
      <c r="L19" s="215"/>
      <c r="M19" s="215"/>
      <c r="N19" s="215"/>
      <c r="O19" s="215"/>
      <c r="P19" s="215"/>
      <c r="Q19" s="215"/>
      <c r="R19" s="215"/>
      <c r="S19" s="215"/>
    </row>
    <row collapsed="false" customFormat="false" customHeight="false" hidden="false" ht="15" outlineLevel="0" r="20">
      <c r="A20" s="201" t="s">
        <v>842</v>
      </c>
      <c r="I20" s="225" t="n">
        <v>0</v>
      </c>
    </row>
  </sheetData>
  <mergeCells count="4">
    <mergeCell ref="A5:J5"/>
    <mergeCell ref="A9:K9"/>
    <mergeCell ref="A12:K12"/>
    <mergeCell ref="A15:K15"/>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LibreOffice/4.0.3.3$Linux_x86 LibreOffice_project/0eaa50a932c8f2199a615e1eb30f7ac74279539</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2013-11-13T11:01:16.00Z</dcterms:created>
  <dc:creator>Лопаткина Мария Валерьевна</dc:creator>
  <cp:lastModifiedBy>Семяшкина Наталья Викторовна</cp:lastModifiedBy>
  <cp:lastPrinted>2014-02-27T11:37:10.00Z</cp:lastPrinted>
  <dcterms:modified xsi:type="dcterms:W3CDTF">2013-12-18T12:56:18.00Z</dcterms:modified>
  <cp:revision>0</cp:revision>
</cp:coreProperties>
</file>