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таблица 4 (гос.зад) (2)" sheetId="1" r:id="rId1"/>
    <sheet name="таблица 4 уточ." sheetId="2" r:id="rId2"/>
    <sheet name="таблица 4 уточ. (2)" sheetId="3" r:id="rId3"/>
  </sheets>
  <definedNames>
    <definedName name="_xlnm.Print_Area" localSheetId="0">'таблица 4 (гос.зад) (2)'!$A$1:$S$59</definedName>
    <definedName name="_xlnm.Print_Area" localSheetId="1">'таблица 4 уточ.'!$A$1:$S$86</definedName>
    <definedName name="_xlnm.Print_Area" localSheetId="2">('таблица 4 уточ. (2)'!$A$1:$R$86,'таблица 4 уточ. (2)'!$B$86)</definedName>
    <definedName name="Excel_BuiltIn_Print_Area" localSheetId="2">'таблица 4 уточ. (2)'!$A$1:$Q$86</definedName>
  </definedNames>
  <calcPr fullCalcOnLoad="1"/>
</workbook>
</file>

<file path=xl/sharedStrings.xml><?xml version="1.0" encoding="utf-8"?>
<sst xmlns="http://schemas.openxmlformats.org/spreadsheetml/2006/main" count="687" uniqueCount="120">
  <si>
    <t>4 таблица</t>
  </si>
  <si>
    <t>Канму уджтас серти Коми Республикаса канму учреждениеясӧн канму услугаяс сетӧм (уджъяс вӧчӧм) вылӧ канму тшӧктӧмъяслӧн ӧтувтӧм петкӧдласъяс прогнозируйтӧм</t>
  </si>
  <si>
    <t>Уджтасув, услуга (удж), услуга ыджда петкӧдлас ним</t>
  </si>
  <si>
    <t>мурталан единица</t>
  </si>
  <si>
    <t>Значение показателя объема услуги</t>
  </si>
  <si>
    <t>Услуга ыджда петкӧдласлӧн вежӧртас</t>
  </si>
  <si>
    <t>Расходы республиканского  бюджета Республики Коми на оказание государственной услуги (работы), тыс. руб.</t>
  </si>
  <si>
    <t>Апрельская сессия Госсовета 2013</t>
  </si>
  <si>
    <t>Канму услуга (удж) сетӧм вылӧ Коми Республикаса республиканскӧй сьӧмкуд сьӧм рӧскод, сюрс шайт</t>
  </si>
  <si>
    <t>Канму уджтас серти ӧтувъя сьӧм ыджда, сы лыдын:</t>
  </si>
  <si>
    <t>Подпрограмма 1 «Развитие инфраструктуры физической культуры и спорта»</t>
  </si>
  <si>
    <t>Задача 1:  Модернизация действующих спортивных сооружений</t>
  </si>
  <si>
    <t>Модернизация действующих государственных спортивных сооружений</t>
  </si>
  <si>
    <t>X</t>
  </si>
  <si>
    <t>Модернизация действующих муниципальных спортивных сооружений</t>
  </si>
  <si>
    <t>Задача 2: Обеспечение учреждений спортивной направленности спортивным оборудованием и транспортом</t>
  </si>
  <si>
    <t>Обеспечение государственных учреждений спортивной направленности спортивным оборудованием и транспортом</t>
  </si>
  <si>
    <t>Обеспечение муниципальных учреждений спортивной направленности спортивным оборудованием и транспортом</t>
  </si>
  <si>
    <t>«Уна йӧза физическӧй культура» 2 уджтасув »</t>
  </si>
  <si>
    <t>Задача 1: Совершенствование системы управления и взаимодействия физкультурно-спортивных организаций с органами исполнительной власти, органами местного самоуправления "</t>
  </si>
  <si>
    <t>Совершенствование взаимодействия органов исполнительной власти Республики Коми в области физической культуры и спорта с органами местного самоуправления и юридическими лицами</t>
  </si>
  <si>
    <t>Аккредитация спортивных федераций</t>
  </si>
  <si>
    <t xml:space="preserve">2 мог:  Йӧзкӧд физкультура да спорт удж нуӧдысь учреждениеяслысь удж могмӧдӧм </t>
  </si>
  <si>
    <t>Физкультура да спорт туйвизя учреждениеясӧн канму услугаяс сетӧм (уджъяс вӧчӧм): «Коми Республикаса официальнӧй физкультура да спорт мероприятиеяс календарнӧй план збыльмӧдӧм» удж</t>
  </si>
  <si>
    <t>мероприятие</t>
  </si>
  <si>
    <t>цсм инв</t>
  </si>
  <si>
    <t>Физкультура да спорт туйвизя учреждениеяслысь материально-техническӧй подувсӧ бурмӧдӧм</t>
  </si>
  <si>
    <t xml:space="preserve">Задача 3:  
Популяризация здорового образа жизни, физической культуры и спорта среди населения республики
</t>
  </si>
  <si>
    <t>Пропаганда и популяризация физической культуры и спорта среди жителей Республики Коми</t>
  </si>
  <si>
    <t>Задача 4: Вовлечение всех категорий населения Республики Коми в массовые физкультурные и спортивные мероприятия</t>
  </si>
  <si>
    <t xml:space="preserve">Йӧзлы, сы лыдын дзоньвидзалунын дзескӧдӧм позянлуна йӧзлы, официальнӧй физкультурно-оздоровительнӧй да спорт мероприятиеяс котыртӧм, нуӧдӧм
</t>
  </si>
  <si>
    <t>Задача 5: Развитие кадрового потенциала и обеспечение квалифицированного кадрового потенциала учреждений физической культуры и массового спорта</t>
  </si>
  <si>
    <t xml:space="preserve">Организация подготовки и переподготовки специалистов в сфере физической культуры и спорта  </t>
  </si>
  <si>
    <t>Организация и проведение семинаров, круглых столов для специалистов, работающих независимо от ведомственной принадлежности в сфере физической культуры и спорта</t>
  </si>
  <si>
    <t>«Спорт видзас дасьтӧм» 3 уджтасув</t>
  </si>
  <si>
    <t>Задача 1: Обеспечение деятельности спортивных школ, осуществляющих подготовку спортивного резерва</t>
  </si>
  <si>
    <t>Челядьлы содтӧд тӧдӧмлун сетан физкультурно-оздоровительнӧй туйвизя организацияясӧн канму услугаяс сетӧм (уджъяс вӧчӧм):</t>
  </si>
  <si>
    <t>«Коми Республикаса ӧтвывтӧм командаясӧ спорт видзас дасьтӧм» услуга</t>
  </si>
  <si>
    <t>велӧдчысь</t>
  </si>
  <si>
    <t>«Канму учреждениеяслӧн подувпуктас удж могмӧдӧм вылӧ спорт сооружениеяслысь площадьяссӧ пӧльзуйтчӧм вылӧ сетӧм» удж</t>
  </si>
  <si>
    <t>часнас сюрс кв.м</t>
  </si>
  <si>
    <t>Физкультура да спорт туйвизя учреждениеясӧн канму услуга сетӧм (удж вӧчӧм): 
«Коми Республикаса ӧтвывтӧм командаясӧн дінмукостса да ставроссияса ордйысьӧмъяс кежлӧ спортсменъяслы комплекснӧй учебно-тренировочнӧй чукӧртчылӧмъяс нуӧдӧм» услуга</t>
  </si>
  <si>
    <t>Морт-лун</t>
  </si>
  <si>
    <t>Челядьлы содтӧд тӧдӧмлун сетан физкультурно-оздоровительнӧй туйвизя канму организацияяслысь материально-техническӧй подувсӧ бурмӧдӧм</t>
  </si>
  <si>
    <t>Укрепление материально-технической базы муниципальных учреждений дополнительного образования детей физкультурно-спортивной направленности</t>
  </si>
  <si>
    <t>Задача 2. Обеспечение спортивных школ высококвалифицированными тренерскими кадрами</t>
  </si>
  <si>
    <t>Подготовка высококвалифицированных тренерских кадров для системы подготовки спортивного резерва</t>
  </si>
  <si>
    <t>Создание эффективных материальных и моральных стимулов для притока наиболее квалифицированных специалистов</t>
  </si>
  <si>
    <t>Задача 3: Обеспечение региональной системы соревнований, направленной на предоставление возможности перспективным спортсменам повышать свои спортивные результаты</t>
  </si>
  <si>
    <t xml:space="preserve"> Водзӧ лача сетысь да енбиа спортсменъясӧс тӧдмалӧм могысь официальнӧй муниципалитеткостса да республикаса ордйысьӧмъяс котыртӧм, нуӧдӧм: 
«Коми Республикаса официальнӧй физкультура да спорт мероприятиеяс календарнӧй план збыльмӧдӧм» удж</t>
  </si>
  <si>
    <t xml:space="preserve">«Медыджыд шедӧдӧмторъяслӧн спорт» 4 уджтасув </t>
  </si>
  <si>
    <t>Задача 1:  Обеспечение деятельности учреждений, осуществляющих подготовку спортсменов высокого класса</t>
  </si>
  <si>
    <t>Оказание государственных услуг (выполнение работ) по подготовке спортсменов высокого класса учреждениями физкультурно-спортивной направленности: 
«Вылыс класса спортсменъясӧс ставроссияса да войтыркостса ордйысьӧмъясын участвуйтӧм вылӧ дасьтӧм» услуга</t>
  </si>
  <si>
    <t>морт</t>
  </si>
  <si>
    <t>цспск+инв</t>
  </si>
  <si>
    <r>
      <t>Физкультура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да спорт туйвизя учреждениеяслысь материально-техническӧй подувсӧ бурмӧдӧм</t>
    </r>
  </si>
  <si>
    <t>Разработка плана по улучшению взаимодействия профессиональных команд и ДЮСШ</t>
  </si>
  <si>
    <t>Задача 3:  Содействие в достижении высоких спортивных результатов спортсменами высокого класса</t>
  </si>
  <si>
    <t>Официальнӧй дінмукостстса, ставроссияса да войтыркостса ордйысьӧмъяс Коми Республика мутасын котыртӧм да нуӧдӧм, а сідзжӧ Коми Республикаса спортсменъяслӧн наын участвуйтӧм могмӧдӧм: 
«Коми Республикаса официальнӧй физкультура да спорт мероприятиеяс календарнӧй план збыльмӧдӧм» удж</t>
  </si>
  <si>
    <t>Канму уджтас серти Коми Республикаса канму учреждениеясӧн канму услугаяс сетӧм (уджъяс вӧчӧм) вылӧ канму тшӧктӧмъяслӧн ӧтувтӧм петкӧдласъяс водзвыв висьталӧм</t>
  </si>
  <si>
    <t>Общий объем бюджетных ассигнований по государственной программе, в том числе:</t>
  </si>
  <si>
    <t xml:space="preserve">«Уна йӧза физическӧй культура» 2 уджтасув </t>
  </si>
  <si>
    <t xml:space="preserve">Физкультура да спорт туйвизя учреждениеясӧн канму услугаяс сетӧм (уджъяс вӧчӧм) </t>
  </si>
  <si>
    <t xml:space="preserve">1) услуга (удж) ним да сылӧн сюрӧс:    </t>
  </si>
  <si>
    <t>«Коми Республикаса официальнӧй физкультура да спорт мероприятиеяс кузя календарнӧй план збыльмӧдӧм» удж</t>
  </si>
  <si>
    <t>Услуга (удж) ыджда петкӧдлас:</t>
  </si>
  <si>
    <t xml:space="preserve">       Мероприятие лыд</t>
  </si>
  <si>
    <t>мероприятиеяс</t>
  </si>
  <si>
    <t>где ЦСМ по разделу 1101</t>
  </si>
  <si>
    <t xml:space="preserve">1)  услуга (удж) ним да сылӧн сюрӧс:   </t>
  </si>
  <si>
    <t xml:space="preserve">«Спорт видзас дасьтӧм» 3 уджтасув </t>
  </si>
  <si>
    <t>Челядьлы содтӧд тӧдӧмлун сетан физкультурно-оздоровительнӧй туйвизя организацияясӧн канму услугаяс сетӧм (уджъяс вӧчӧм)</t>
  </si>
  <si>
    <t xml:space="preserve">1)  услуга (удж) ним да сылӧн сюрӧс:        </t>
  </si>
  <si>
    <t xml:space="preserve">     Велӧдчысь лыд</t>
  </si>
  <si>
    <t>велӧдчысьяс</t>
  </si>
  <si>
    <t xml:space="preserve">2)  услуга (удж) ним да сылӧн сюрӧс: </t>
  </si>
  <si>
    <t xml:space="preserve">Услуга (удж) ыджда петкӧдлас:
</t>
  </si>
  <si>
    <t xml:space="preserve">      - </t>
  </si>
  <si>
    <t xml:space="preserve">Физкультура да спорт туйвизя учреждениеясӧн канму услуга сетӧм (удж вӧчӧм) </t>
  </si>
  <si>
    <t xml:space="preserve">1)  услуга (удж) ним да сылӧн сюрӧс:         </t>
  </si>
  <si>
    <t>«Коми Республикаса ӧтвывтӧм командаясӧн дінмукостса да ставроссияса ордйысьӧмъяс кежлӧ спортсменъяслӧн велӧдчан-тренируйтчан комплекснӧй чукӧртчылӧмъяс нуӧдӧм» услуга</t>
  </si>
  <si>
    <t xml:space="preserve">     Морт-лун лыд</t>
  </si>
  <si>
    <t>морт-лун</t>
  </si>
  <si>
    <t xml:space="preserve">1) наименование услуги (работы) и ее содержание:        </t>
  </si>
  <si>
    <t>Услуга "Проведение комплексных учебно-тренировочных сборов спортсменов к межрегиональным и всероссийским соревнованиям в составе сборных команд Республики Коми"</t>
  </si>
  <si>
    <t xml:space="preserve">Услуга (удж) ыдждалӧн петкӧдлас:
</t>
  </si>
  <si>
    <t xml:space="preserve">     Количество человеко-дней</t>
  </si>
  <si>
    <t>человеко-дни</t>
  </si>
  <si>
    <r>
      <t xml:space="preserve"> </t>
    </r>
    <r>
      <rPr>
        <b/>
        <sz val="10"/>
        <rFont val="Times New Roman"/>
        <family val="1"/>
      </rPr>
      <t>Водзӧ лача сетысь да енбиа спортсменъясӧс тӧдмалӧм могысь официальнӧй муниципалитеткостса да республикаса ордйысьӧмъяс котыртӧм, нуӧдӧм</t>
    </r>
  </si>
  <si>
    <t>«Коми Республикаса официальнӧй физкультура да спорт мероприятиеяс календарнӧй план збыльмӧдӧм» удж</t>
  </si>
  <si>
    <t xml:space="preserve">«Медыджыд вермӧмъяслӧн спорт» 4 уджтасув </t>
  </si>
  <si>
    <t>Физкультура да спорт туйвизя учреждениеясӧн вылыс класса спортсменъясӧс дасьтӧм кузя канму услугаяс сетӧм (уджъяс вӧчӧм)</t>
  </si>
  <si>
    <t xml:space="preserve">1)  услуга (удж) ним да сылӧн сюрӧс: </t>
  </si>
  <si>
    <t>«Вылыс класса спортсменъясӧс ставроссияса да войтыркостса ордйысьӧмъясын участвуйтӧм вылӧ дасьтӧм» услуга</t>
  </si>
  <si>
    <t xml:space="preserve">     Морт лыд</t>
  </si>
  <si>
    <t>Физкультура да спорт туйвизя учреждениеяслысь материально-техническӧй подув бурмӧдӧм</t>
  </si>
  <si>
    <t xml:space="preserve">1)  услуга (удж) ним да сылӧн сюрӧс:       </t>
  </si>
  <si>
    <t>Морт лыд</t>
  </si>
  <si>
    <t xml:space="preserve">Коми Республика мутасын официальнӧй дінмукостса, ставроссияса да войтыркостса ордйысьӧмъяс  котыртӧм да нуӧдӧм, а сідзжӧ Коми Республикаса спортсменъяслӧн наын участвуйтӧм могмӧдӧм
</t>
  </si>
  <si>
    <t>«4 таблица</t>
  </si>
  <si>
    <t xml:space="preserve">     Мероприятиеяслӧн лыд</t>
  </si>
  <si>
    <t>Йӧзлы, сы лыдын дзоньвидзалунын дзескӧдӧм позянлуна йӧзлы, официальнӧй физкультурно-оздоровительнӧй да спорт мероприятиеяс котыртӧм, нуӧдӧм</t>
  </si>
  <si>
    <t xml:space="preserve">1)  услуга (удж) ним да сылӧн сюрӧс:  </t>
  </si>
  <si>
    <t>Услуга (удж) ыдждалӧн петкӧдлас:</t>
  </si>
  <si>
    <t xml:space="preserve">     Мероприятие лыд</t>
  </si>
  <si>
    <t>Челядьлы содтӧд тӧдӧмлун сетан физкультура да спорт туйвизя организацияясӧн канму услугаяс сетӧм (уджъяс вӧчӧм)</t>
  </si>
  <si>
    <t xml:space="preserve">    Велӧдчысь лыд</t>
  </si>
  <si>
    <t xml:space="preserve">2)  услуга (удж) ним да сылӧн сюрӧс:      </t>
  </si>
  <si>
    <t xml:space="preserve">«Канму учреждениеяслы устав серти удж могмӧдӧм вылӧ спортсооружение площадьяс вӧдитчӧм могысь сетӧм» удж </t>
  </si>
  <si>
    <t>Физкультура да спорт туйвизя учреждениеясӧн канму услуга сетӧм (удж вӧчӧм)</t>
  </si>
  <si>
    <t xml:space="preserve">1)  услуга (удж) ним да сылӧн сюрӧс:      </t>
  </si>
  <si>
    <t xml:space="preserve">«Коми Республикаса ӧтвывтӧм командаясӧн дінмукостса да ставроссияса ордйысьӧмъяс кежлӧ спортсменъяслы комплекснӧй велӧдчан-тренируйтчан чукӧртчылӧмъяс нуӧдӧм» услуга </t>
  </si>
  <si>
    <t xml:space="preserve">    Морт-лун лыд</t>
  </si>
  <si>
    <t>Челядьлы содтӧд тӧдӧмлун сетан физкультура да спорт туйвизя канму организацияяслысь материально-техническӧй подувсӧ бурмӧдӧм</t>
  </si>
  <si>
    <t xml:space="preserve">Показатель объема услуги (работы):
</t>
  </si>
  <si>
    <t>Водзӧ лача сетысь да енбиа спортсменъясӧс тӧдмалӧм могысь официальнӧй муниципалитеткостса да республикаса ордйысьӧмъяс котыртӧм, нуӧдӧм</t>
  </si>
  <si>
    <t xml:space="preserve">    Мероприятие лыд</t>
  </si>
  <si>
    <t xml:space="preserve"> «Медыджыд вермӧмъяслӧн спорт» 4 уджтасув </t>
  </si>
  <si>
    <t xml:space="preserve">    Морт лыд</t>
  </si>
  <si>
    <t>Коми Республика мутасын официальнӧй дінмукостса, ставроссияса да войтыркостса ордйысьӧмъяс котыртӧм да нуӧдӧм, а сідзжӧ Коми Республикаса спортсменъяслӧн наын участвуйтӧм могмӧдӧм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</si>
</sst>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horizontal="center"/>
    </xf>
    <xf numFmtId="164" fontId="2" fillId="3" borderId="0" xfId="0" applyFont="1" applyFill="1" applyAlignment="1">
      <alignment horizontal="right"/>
    </xf>
    <xf numFmtId="164" fontId="3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4" fontId="2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wrapText="1"/>
    </xf>
    <xf numFmtId="164" fontId="4" fillId="4" borderId="2" xfId="0" applyFont="1" applyFill="1" applyBorder="1" applyAlignment="1">
      <alignment/>
    </xf>
    <xf numFmtId="164" fontId="4" fillId="4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6" fontId="4" fillId="4" borderId="2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4" fillId="3" borderId="1" xfId="0" applyFont="1" applyFill="1" applyBorder="1" applyAlignment="1">
      <alignment vertical="top" wrapText="1"/>
    </xf>
    <xf numFmtId="164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4" fontId="2" fillId="3" borderId="1" xfId="0" applyFont="1" applyFill="1" applyBorder="1" applyAlignment="1">
      <alignment horizontal="left" vertical="top" wrapText="1"/>
    </xf>
    <xf numFmtId="164" fontId="4" fillId="0" borderId="2" xfId="0" applyFont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top"/>
    </xf>
    <xf numFmtId="166" fontId="4" fillId="2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center" vertical="top"/>
    </xf>
    <xf numFmtId="164" fontId="4" fillId="0" borderId="1" xfId="0" applyFont="1" applyFill="1" applyBorder="1" applyAlignment="1">
      <alignment horizontal="left" vertical="top" wrapText="1"/>
    </xf>
    <xf numFmtId="166" fontId="4" fillId="3" borderId="2" xfId="0" applyNumberFormat="1" applyFont="1" applyFill="1" applyBorder="1" applyAlignment="1">
      <alignment horizontal="center"/>
    </xf>
    <xf numFmtId="166" fontId="2" fillId="3" borderId="2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4" fontId="4" fillId="3" borderId="1" xfId="0" applyFont="1" applyFill="1" applyBorder="1" applyAlignment="1">
      <alignment horizontal="left" vertical="top" wrapText="1"/>
    </xf>
    <xf numFmtId="164" fontId="4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4" fontId="4" fillId="4" borderId="1" xfId="0" applyFont="1" applyFill="1" applyBorder="1" applyAlignment="1">
      <alignment/>
    </xf>
    <xf numFmtId="165" fontId="4" fillId="4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justify" vertical="top" wrapText="1"/>
    </xf>
    <xf numFmtId="164" fontId="2" fillId="3" borderId="1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center" vertical="top"/>
    </xf>
    <xf numFmtId="165" fontId="2" fillId="2" borderId="2" xfId="0" applyNumberFormat="1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horizontal="center" vertical="top"/>
    </xf>
    <xf numFmtId="164" fontId="4" fillId="0" borderId="2" xfId="0" applyFont="1" applyBorder="1" applyAlignment="1">
      <alignment vertical="center"/>
    </xf>
    <xf numFmtId="164" fontId="2" fillId="0" borderId="6" xfId="0" applyFont="1" applyBorder="1" applyAlignment="1">
      <alignment vertical="top" wrapText="1"/>
    </xf>
    <xf numFmtId="164" fontId="2" fillId="3" borderId="2" xfId="0" applyFont="1" applyFill="1" applyBorder="1" applyAlignment="1">
      <alignment wrapText="1"/>
    </xf>
    <xf numFmtId="164" fontId="2" fillId="0" borderId="2" xfId="0" applyFont="1" applyFill="1" applyBorder="1" applyAlignment="1">
      <alignment horizontal="center" wrapText="1"/>
    </xf>
    <xf numFmtId="165" fontId="4" fillId="3" borderId="2" xfId="0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vertical="center" wrapText="1"/>
    </xf>
    <xf numFmtId="164" fontId="4" fillId="0" borderId="7" xfId="0" applyFont="1" applyFill="1" applyBorder="1" applyAlignment="1">
      <alignment vertical="top" wrapText="1"/>
    </xf>
    <xf numFmtId="164" fontId="2" fillId="0" borderId="8" xfId="0" applyFont="1" applyFill="1" applyBorder="1" applyAlignment="1">
      <alignment vertical="top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wrapText="1"/>
    </xf>
    <xf numFmtId="164" fontId="2" fillId="3" borderId="0" xfId="0" applyFont="1" applyFill="1" applyBorder="1" applyAlignment="1">
      <alignment vertical="top" wrapText="1"/>
    </xf>
    <xf numFmtId="164" fontId="4" fillId="3" borderId="2" xfId="0" applyFont="1" applyFill="1" applyBorder="1" applyAlignment="1">
      <alignment horizontal="center" wrapText="1"/>
    </xf>
    <xf numFmtId="164" fontId="4" fillId="2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164" fontId="4" fillId="0" borderId="1" xfId="0" applyFont="1" applyFill="1" applyBorder="1" applyAlignment="1">
      <alignment vertical="top" wrapText="1"/>
    </xf>
    <xf numFmtId="164" fontId="4" fillId="0" borderId="2" xfId="0" applyFont="1" applyFill="1" applyBorder="1" applyAlignment="1">
      <alignment vertical="top" wrapText="1"/>
    </xf>
    <xf numFmtId="164" fontId="2" fillId="0" borderId="2" xfId="0" applyFont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2" fillId="0" borderId="10" xfId="0" applyFont="1" applyFill="1" applyBorder="1" applyAlignment="1">
      <alignment horizontal="left" vertical="top" wrapText="1"/>
    </xf>
    <xf numFmtId="164" fontId="2" fillId="5" borderId="2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4" fontId="4" fillId="0" borderId="11" xfId="0" applyFont="1" applyFill="1" applyBorder="1" applyAlignment="1">
      <alignment horizontal="center" vertical="center"/>
    </xf>
    <xf numFmtId="164" fontId="2" fillId="0" borderId="4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4" fontId="2" fillId="0" borderId="2" xfId="0" applyFont="1" applyBorder="1" applyAlignment="1">
      <alignment vertical="top" wrapText="1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4" borderId="2" xfId="0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vertical="top" wrapText="1"/>
    </xf>
    <xf numFmtId="164" fontId="5" fillId="3" borderId="1" xfId="0" applyFont="1" applyFill="1" applyBorder="1" applyAlignment="1">
      <alignment vertical="top" wrapText="1"/>
    </xf>
    <xf numFmtId="164" fontId="2" fillId="0" borderId="0" xfId="0" applyFont="1" applyFill="1" applyBorder="1" applyAlignment="1">
      <alignment/>
    </xf>
    <xf numFmtId="164" fontId="2" fillId="3" borderId="0" xfId="0" applyFont="1" applyFill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2" fillId="0" borderId="12" xfId="0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vertical="top" wrapText="1"/>
    </xf>
    <xf numFmtId="164" fontId="2" fillId="0" borderId="11" xfId="0" applyFont="1" applyFill="1" applyBorder="1" applyAlignment="1">
      <alignment horizontal="center" vertical="center"/>
    </xf>
    <xf numFmtId="164" fontId="2" fillId="0" borderId="11" xfId="0" applyFont="1" applyBorder="1" applyAlignment="1">
      <alignment horizontal="center" vertical="center"/>
    </xf>
    <xf numFmtId="164" fontId="2" fillId="3" borderId="2" xfId="0" applyFont="1" applyFill="1" applyBorder="1" applyAlignment="1">
      <alignment vertical="top" wrapText="1"/>
    </xf>
    <xf numFmtId="164" fontId="2" fillId="0" borderId="2" xfId="0" applyFont="1" applyBorder="1" applyAlignment="1" applyProtection="1">
      <alignment/>
      <protection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vertical="top" wrapText="1"/>
    </xf>
    <xf numFmtId="164" fontId="6" fillId="0" borderId="14" xfId="0" applyFont="1" applyBorder="1" applyAlignment="1" applyProtection="1">
      <alignment horizontal="center"/>
      <protection locked="0"/>
    </xf>
    <xf numFmtId="164" fontId="4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view="pageBreakPreview" zoomScale="115" zoomScaleSheetLayoutView="115" workbookViewId="0" topLeftCell="A54">
      <selection activeCell="S2" sqref="S2"/>
    </sheetView>
  </sheetViews>
  <sheetFormatPr defaultColWidth="9.00390625" defaultRowHeight="12.75"/>
  <cols>
    <col min="1" max="1" width="62.50390625" style="1" customWidth="1"/>
    <col min="2" max="2" width="8.00390625" style="2" customWidth="1"/>
    <col min="3" max="3" width="0" style="2" hidden="1" customWidth="1"/>
    <col min="4" max="4" width="8.625" style="3" customWidth="1"/>
    <col min="5" max="5" width="8.625" style="2" customWidth="1"/>
    <col min="6" max="6" width="0" style="1" hidden="1" customWidth="1"/>
    <col min="7" max="7" width="8.50390625" style="1" customWidth="1"/>
    <col min="8" max="8" width="0" style="1" hidden="1" customWidth="1"/>
    <col min="9" max="9" width="9.125" style="1" customWidth="1"/>
    <col min="10" max="12" width="0" style="1" hidden="1" customWidth="1"/>
    <col min="13" max="15" width="0" style="4" hidden="1" customWidth="1"/>
    <col min="16" max="16" width="10.875" style="5" customWidth="1"/>
    <col min="17" max="18" width="11.50390625" style="1" customWidth="1"/>
    <col min="19" max="19" width="11.625" style="1" customWidth="1"/>
    <col min="20" max="16384" width="9.125" style="1" customWidth="1"/>
  </cols>
  <sheetData>
    <row r="1" spans="1:12" ht="3" customHeight="1">
      <c r="A1" s="6"/>
      <c r="B1" s="7"/>
      <c r="C1" s="7"/>
      <c r="E1" s="7"/>
      <c r="F1" s="6"/>
      <c r="G1" s="6"/>
      <c r="H1" s="6"/>
      <c r="I1" s="6"/>
      <c r="J1" s="6"/>
      <c r="K1" s="6"/>
      <c r="L1" s="6"/>
    </row>
    <row r="2" spans="1:19" ht="12.75">
      <c r="A2" s="6"/>
      <c r="B2" s="7"/>
      <c r="C2" s="7"/>
      <c r="E2" s="7"/>
      <c r="F2" s="6"/>
      <c r="G2" s="6"/>
      <c r="H2" s="6"/>
      <c r="I2" s="6"/>
      <c r="J2" s="6"/>
      <c r="R2" s="8"/>
      <c r="S2" s="8" t="s">
        <v>0</v>
      </c>
    </row>
    <row r="3" spans="1:12" ht="16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0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0.5" customHeight="1">
      <c r="A5" s="6"/>
      <c r="B5" s="7"/>
      <c r="C5" s="7"/>
      <c r="E5" s="7"/>
      <c r="F5" s="6"/>
      <c r="G5" s="6"/>
      <c r="H5" s="6"/>
      <c r="I5" s="6"/>
      <c r="J5" s="6"/>
      <c r="K5" s="6"/>
      <c r="L5" s="6"/>
    </row>
    <row r="6" spans="1:19" s="5" customFormat="1" ht="33.75" customHeight="1">
      <c r="A6" s="11" t="s">
        <v>2</v>
      </c>
      <c r="B6" s="12" t="s">
        <v>3</v>
      </c>
      <c r="C6" s="13" t="s">
        <v>4</v>
      </c>
      <c r="D6" s="12" t="s">
        <v>5</v>
      </c>
      <c r="E6" s="12"/>
      <c r="F6" s="12"/>
      <c r="G6" s="12"/>
      <c r="H6" s="12"/>
      <c r="I6" s="12"/>
      <c r="J6" s="12" t="s">
        <v>6</v>
      </c>
      <c r="K6" s="12"/>
      <c r="L6" s="12"/>
      <c r="M6" s="14" t="s">
        <v>7</v>
      </c>
      <c r="N6" s="14"/>
      <c r="O6" s="14"/>
      <c r="P6" s="12" t="s">
        <v>8</v>
      </c>
      <c r="Q6" s="12"/>
      <c r="R6" s="12"/>
      <c r="S6" s="12"/>
    </row>
    <row r="7" spans="1:19" s="5" customFormat="1" ht="18" customHeight="1">
      <c r="A7" s="11"/>
      <c r="B7" s="12"/>
      <c r="C7" s="12">
        <v>2012</v>
      </c>
      <c r="D7" s="12">
        <v>2013</v>
      </c>
      <c r="E7" s="12">
        <v>2014</v>
      </c>
      <c r="F7" s="12">
        <v>2012</v>
      </c>
      <c r="G7" s="12">
        <v>2015</v>
      </c>
      <c r="H7" s="12">
        <v>2013</v>
      </c>
      <c r="I7" s="12">
        <v>2016</v>
      </c>
      <c r="J7" s="12"/>
      <c r="K7" s="12">
        <v>2014</v>
      </c>
      <c r="L7" s="12">
        <v>2015</v>
      </c>
      <c r="M7" s="15">
        <v>2013</v>
      </c>
      <c r="N7" s="15">
        <v>2014</v>
      </c>
      <c r="O7" s="15">
        <v>2015</v>
      </c>
      <c r="P7" s="12">
        <v>2013</v>
      </c>
      <c r="Q7" s="12">
        <v>2014</v>
      </c>
      <c r="R7" s="12">
        <v>2015</v>
      </c>
      <c r="S7" s="12">
        <v>2016</v>
      </c>
    </row>
    <row r="8" spans="1:19" ht="12.75">
      <c r="A8" s="16">
        <v>1</v>
      </c>
      <c r="B8" s="17">
        <v>2</v>
      </c>
      <c r="C8" s="18">
        <v>3</v>
      </c>
      <c r="D8" s="18">
        <v>3</v>
      </c>
      <c r="E8" s="18">
        <v>4</v>
      </c>
      <c r="F8" s="17">
        <v>6</v>
      </c>
      <c r="G8" s="17">
        <v>5</v>
      </c>
      <c r="H8" s="17">
        <v>6</v>
      </c>
      <c r="I8" s="17">
        <v>6</v>
      </c>
      <c r="J8" s="17">
        <v>6.66666666666667</v>
      </c>
      <c r="K8" s="17">
        <v>7.16666666666667</v>
      </c>
      <c r="L8" s="17">
        <v>7.66666666666667</v>
      </c>
      <c r="M8" s="17">
        <v>8.16666666666667</v>
      </c>
      <c r="N8" s="17">
        <v>8.66666666666667</v>
      </c>
      <c r="O8" s="17">
        <v>9.16666666666667</v>
      </c>
      <c r="P8" s="18">
        <v>7</v>
      </c>
      <c r="Q8" s="17">
        <v>8</v>
      </c>
      <c r="R8" s="17">
        <v>9</v>
      </c>
      <c r="S8" s="17">
        <v>10</v>
      </c>
    </row>
    <row r="9" spans="1:19" ht="14.25">
      <c r="A9" s="19" t="s">
        <v>9</v>
      </c>
      <c r="B9" s="17"/>
      <c r="C9" s="17"/>
      <c r="D9" s="18"/>
      <c r="E9" s="17"/>
      <c r="F9" s="20" t="e">
        <f>F19+F39+F53+F10</f>
        <v>#VALUE!</v>
      </c>
      <c r="G9" s="20"/>
      <c r="H9" s="20" t="e">
        <f aca="true" t="shared" si="0" ref="H9:S9">H19+H39+H53+H10</f>
        <v>#VALUE!</v>
      </c>
      <c r="I9" s="20"/>
      <c r="J9" s="20"/>
      <c r="K9" s="20">
        <f t="shared" si="0"/>
        <v>305606</v>
      </c>
      <c r="L9" s="20">
        <f t="shared" si="0"/>
        <v>303906.8</v>
      </c>
      <c r="M9" s="21">
        <f t="shared" si="0"/>
        <v>97876.95</v>
      </c>
      <c r="N9" s="21">
        <f t="shared" si="0"/>
        <v>0</v>
      </c>
      <c r="O9" s="21">
        <f t="shared" si="0"/>
        <v>0</v>
      </c>
      <c r="P9" s="22">
        <f>P19+P39+P53+P10</f>
        <v>397034</v>
      </c>
      <c r="Q9" s="23">
        <f t="shared" si="0"/>
        <v>369313.8999999999</v>
      </c>
      <c r="R9" s="23">
        <f t="shared" si="0"/>
        <v>370547.19999999995</v>
      </c>
      <c r="S9" s="23">
        <f t="shared" si="0"/>
        <v>374544.79999999993</v>
      </c>
    </row>
    <row r="10" spans="1:19" s="31" customFormat="1" ht="29.25" customHeight="1" hidden="1">
      <c r="A10" s="24" t="s">
        <v>10</v>
      </c>
      <c r="B10" s="25"/>
      <c r="C10" s="26"/>
      <c r="D10" s="27"/>
      <c r="E10" s="26"/>
      <c r="F10" s="28">
        <f>F11+F13+F16</f>
        <v>18000</v>
      </c>
      <c r="G10" s="28"/>
      <c r="H10" s="28">
        <f aca="true" t="shared" si="1" ref="H10:R10">H11+H13+H16</f>
        <v>0</v>
      </c>
      <c r="I10" s="28"/>
      <c r="J10" s="28"/>
      <c r="K10" s="28">
        <f t="shared" si="1"/>
        <v>0</v>
      </c>
      <c r="L10" s="28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30">
        <f t="shared" si="1"/>
        <v>0</v>
      </c>
      <c r="Q10" s="28">
        <f t="shared" si="1"/>
        <v>0</v>
      </c>
      <c r="R10" s="28">
        <f t="shared" si="1"/>
        <v>0</v>
      </c>
      <c r="S10" s="28"/>
    </row>
    <row r="11" spans="1:19" ht="36" customHeight="1" hidden="1">
      <c r="A11" s="32"/>
      <c r="B11" s="33"/>
      <c r="C11" s="33"/>
      <c r="D11" s="27"/>
      <c r="E11" s="33"/>
      <c r="F11" s="34"/>
      <c r="G11" s="34"/>
      <c r="H11" s="34"/>
      <c r="I11" s="34"/>
      <c r="J11" s="34"/>
      <c r="K11" s="34"/>
      <c r="L11" s="34"/>
      <c r="M11" s="29"/>
      <c r="N11" s="29"/>
      <c r="O11" s="29"/>
      <c r="P11" s="30"/>
      <c r="Q11" s="34"/>
      <c r="R11" s="34"/>
      <c r="S11" s="34"/>
    </row>
    <row r="12" spans="1:19" s="6" customFormat="1" ht="200.25" customHeight="1" hidden="1">
      <c r="A12" s="35"/>
      <c r="B12" s="36"/>
      <c r="C12" s="36"/>
      <c r="D12" s="37"/>
      <c r="E12" s="36"/>
      <c r="F12" s="38"/>
      <c r="G12" s="38"/>
      <c r="H12" s="38"/>
      <c r="I12" s="38"/>
      <c r="J12" s="38"/>
      <c r="K12" s="38"/>
      <c r="L12" s="38"/>
      <c r="M12" s="39"/>
      <c r="N12" s="39"/>
      <c r="O12" s="39"/>
      <c r="P12" s="40"/>
      <c r="Q12" s="38"/>
      <c r="R12" s="38"/>
      <c r="S12" s="38"/>
    </row>
    <row r="13" spans="1:19" ht="27" customHeight="1" hidden="1">
      <c r="A13" s="41" t="s">
        <v>11</v>
      </c>
      <c r="B13" s="33"/>
      <c r="C13" s="33"/>
      <c r="D13" s="27"/>
      <c r="E13" s="33"/>
      <c r="F13" s="34">
        <f>F14+F15</f>
        <v>18000</v>
      </c>
      <c r="G13" s="34"/>
      <c r="H13" s="34">
        <f aca="true" t="shared" si="2" ref="H13:R13">H14+H15</f>
        <v>0</v>
      </c>
      <c r="I13" s="34"/>
      <c r="J13" s="34"/>
      <c r="K13" s="34">
        <f t="shared" si="2"/>
        <v>0</v>
      </c>
      <c r="L13" s="34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30">
        <f t="shared" si="2"/>
        <v>0</v>
      </c>
      <c r="Q13" s="34">
        <f t="shared" si="2"/>
        <v>0</v>
      </c>
      <c r="R13" s="34">
        <f t="shared" si="2"/>
        <v>0</v>
      </c>
      <c r="S13" s="34"/>
    </row>
    <row r="14" spans="1:19" s="6" customFormat="1" ht="26.25" customHeight="1" hidden="1">
      <c r="A14" s="35" t="s">
        <v>12</v>
      </c>
      <c r="B14" s="36" t="s">
        <v>13</v>
      </c>
      <c r="C14" s="36" t="s">
        <v>13</v>
      </c>
      <c r="D14" s="37" t="s">
        <v>13</v>
      </c>
      <c r="E14" s="36" t="s">
        <v>13</v>
      </c>
      <c r="F14" s="42">
        <v>18000</v>
      </c>
      <c r="G14" s="42"/>
      <c r="H14" s="42">
        <v>0</v>
      </c>
      <c r="I14" s="42"/>
      <c r="J14" s="42"/>
      <c r="K14" s="42">
        <v>0</v>
      </c>
      <c r="L14" s="42">
        <v>0</v>
      </c>
      <c r="M14" s="29">
        <v>0</v>
      </c>
      <c r="N14" s="29">
        <v>0</v>
      </c>
      <c r="O14" s="29">
        <v>0</v>
      </c>
      <c r="P14" s="30">
        <v>0</v>
      </c>
      <c r="Q14" s="42">
        <v>0</v>
      </c>
      <c r="R14" s="42">
        <v>0</v>
      </c>
      <c r="S14" s="42"/>
    </row>
    <row r="15" spans="1:19" s="6" customFormat="1" ht="79.5" customHeight="1" hidden="1">
      <c r="A15" s="35" t="s">
        <v>14</v>
      </c>
      <c r="B15" s="36" t="s">
        <v>13</v>
      </c>
      <c r="C15" s="36" t="s">
        <v>13</v>
      </c>
      <c r="D15" s="37" t="s">
        <v>13</v>
      </c>
      <c r="E15" s="36" t="s">
        <v>13</v>
      </c>
      <c r="F15" s="43">
        <v>0</v>
      </c>
      <c r="G15" s="43"/>
      <c r="H15" s="43">
        <v>0</v>
      </c>
      <c r="I15" s="43"/>
      <c r="J15" s="43"/>
      <c r="K15" s="43">
        <v>0</v>
      </c>
      <c r="L15" s="43">
        <v>0</v>
      </c>
      <c r="M15" s="44">
        <v>0</v>
      </c>
      <c r="N15" s="44">
        <v>0</v>
      </c>
      <c r="O15" s="44">
        <v>0</v>
      </c>
      <c r="P15" s="45">
        <v>0</v>
      </c>
      <c r="Q15" s="43">
        <v>0</v>
      </c>
      <c r="R15" s="43">
        <v>0</v>
      </c>
      <c r="S15" s="43"/>
    </row>
    <row r="16" spans="1:19" s="6" customFormat="1" ht="42" customHeight="1" hidden="1">
      <c r="A16" s="46" t="s">
        <v>15</v>
      </c>
      <c r="B16" s="47"/>
      <c r="C16" s="47"/>
      <c r="D16" s="27"/>
      <c r="E16" s="47"/>
      <c r="F16" s="42">
        <f>F17+F18</f>
        <v>0</v>
      </c>
      <c r="G16" s="42"/>
      <c r="H16" s="42">
        <f aca="true" t="shared" si="3" ref="H16:R16">H17+H18</f>
        <v>0</v>
      </c>
      <c r="I16" s="42"/>
      <c r="J16" s="42"/>
      <c r="K16" s="42">
        <f t="shared" si="3"/>
        <v>0</v>
      </c>
      <c r="L16" s="42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30">
        <f t="shared" si="3"/>
        <v>0</v>
      </c>
      <c r="Q16" s="42">
        <f t="shared" si="3"/>
        <v>0</v>
      </c>
      <c r="R16" s="42">
        <f t="shared" si="3"/>
        <v>0</v>
      </c>
      <c r="S16" s="42"/>
    </row>
    <row r="17" spans="1:19" s="6" customFormat="1" ht="84.75" customHeight="1" hidden="1">
      <c r="A17" s="35" t="s">
        <v>16</v>
      </c>
      <c r="B17" s="36" t="s">
        <v>13</v>
      </c>
      <c r="C17" s="36" t="s">
        <v>13</v>
      </c>
      <c r="D17" s="37" t="s">
        <v>13</v>
      </c>
      <c r="E17" s="36" t="s">
        <v>13</v>
      </c>
      <c r="F17" s="42"/>
      <c r="G17" s="42"/>
      <c r="H17" s="42"/>
      <c r="I17" s="42"/>
      <c r="J17" s="42"/>
      <c r="K17" s="42"/>
      <c r="L17" s="42"/>
      <c r="M17" s="29"/>
      <c r="N17" s="29"/>
      <c r="O17" s="29"/>
      <c r="P17" s="30"/>
      <c r="Q17" s="42"/>
      <c r="R17" s="42"/>
      <c r="S17" s="42"/>
    </row>
    <row r="18" spans="1:19" s="6" customFormat="1" ht="80.25" customHeight="1" hidden="1">
      <c r="A18" s="35" t="s">
        <v>17</v>
      </c>
      <c r="B18" s="36" t="s">
        <v>13</v>
      </c>
      <c r="C18" s="36" t="s">
        <v>13</v>
      </c>
      <c r="D18" s="37" t="s">
        <v>13</v>
      </c>
      <c r="E18" s="36" t="s">
        <v>13</v>
      </c>
      <c r="F18" s="48">
        <v>0</v>
      </c>
      <c r="G18" s="48"/>
      <c r="H18" s="48">
        <v>0</v>
      </c>
      <c r="I18" s="48"/>
      <c r="J18" s="48"/>
      <c r="K18" s="48">
        <v>0</v>
      </c>
      <c r="L18" s="48">
        <v>0</v>
      </c>
      <c r="M18" s="49">
        <v>0</v>
      </c>
      <c r="N18" s="49">
        <v>0</v>
      </c>
      <c r="O18" s="49">
        <v>0</v>
      </c>
      <c r="P18" s="50">
        <v>0</v>
      </c>
      <c r="Q18" s="48">
        <v>0</v>
      </c>
      <c r="R18" s="48">
        <v>0</v>
      </c>
      <c r="S18" s="48"/>
    </row>
    <row r="19" spans="1:19" ht="19.5" customHeight="1">
      <c r="A19" s="51" t="s">
        <v>18</v>
      </c>
      <c r="B19" s="25"/>
      <c r="C19" s="26"/>
      <c r="D19" s="26"/>
      <c r="E19" s="26"/>
      <c r="F19" s="52" t="e">
        <f>F20+F23+F26+F34+F36</f>
        <v>#VALUE!</v>
      </c>
      <c r="G19" s="52"/>
      <c r="H19" s="52" t="e">
        <f aca="true" t="shared" si="4" ref="H19:S19">H20+H23+H26+H34+H36</f>
        <v>#VALUE!</v>
      </c>
      <c r="I19" s="52"/>
      <c r="J19" s="52"/>
      <c r="K19" s="52">
        <f t="shared" si="4"/>
        <v>5307.6</v>
      </c>
      <c r="L19" s="52">
        <f t="shared" si="4"/>
        <v>5315.1</v>
      </c>
      <c r="M19" s="53">
        <f t="shared" si="4"/>
        <v>25707.15</v>
      </c>
      <c r="N19" s="53">
        <f t="shared" si="4"/>
        <v>6367.5</v>
      </c>
      <c r="O19" s="53">
        <f t="shared" si="4"/>
        <v>6319.4</v>
      </c>
      <c r="P19" s="52">
        <f>P20+P23+P26+P34+P36</f>
        <v>27474.5</v>
      </c>
      <c r="Q19" s="52">
        <f t="shared" si="4"/>
        <v>11948.3</v>
      </c>
      <c r="R19" s="52">
        <f t="shared" si="4"/>
        <v>12276</v>
      </c>
      <c r="S19" s="52">
        <f t="shared" si="4"/>
        <v>12304</v>
      </c>
    </row>
    <row r="20" spans="1:19" ht="39" hidden="1">
      <c r="A20" s="32" t="s">
        <v>19</v>
      </c>
      <c r="B20" s="33"/>
      <c r="C20" s="33"/>
      <c r="D20" s="27"/>
      <c r="E20" s="33"/>
      <c r="F20" s="54">
        <f>F21+F22</f>
        <v>0</v>
      </c>
      <c r="G20" s="54"/>
      <c r="H20" s="54">
        <f aca="true" t="shared" si="5" ref="H20:R20">H21+H22</f>
        <v>0</v>
      </c>
      <c r="I20" s="54"/>
      <c r="J20" s="54"/>
      <c r="K20" s="54">
        <f t="shared" si="5"/>
        <v>0</v>
      </c>
      <c r="L20" s="54">
        <f t="shared" si="5"/>
        <v>0</v>
      </c>
      <c r="M20" s="53">
        <f t="shared" si="5"/>
        <v>0</v>
      </c>
      <c r="N20" s="53">
        <f t="shared" si="5"/>
        <v>0</v>
      </c>
      <c r="O20" s="53">
        <f t="shared" si="5"/>
        <v>0</v>
      </c>
      <c r="P20" s="55">
        <f t="shared" si="5"/>
        <v>0</v>
      </c>
      <c r="Q20" s="54">
        <f t="shared" si="5"/>
        <v>0</v>
      </c>
      <c r="R20" s="54">
        <f t="shared" si="5"/>
        <v>0</v>
      </c>
      <c r="S20" s="54"/>
    </row>
    <row r="21" spans="1:19" ht="39" hidden="1">
      <c r="A21" s="56" t="s">
        <v>20</v>
      </c>
      <c r="B21" s="36" t="s">
        <v>13</v>
      </c>
      <c r="C21" s="36" t="s">
        <v>13</v>
      </c>
      <c r="D21" s="37" t="s">
        <v>13</v>
      </c>
      <c r="E21" s="36" t="s">
        <v>13</v>
      </c>
      <c r="F21" s="57">
        <v>0</v>
      </c>
      <c r="G21" s="57"/>
      <c r="H21" s="57">
        <v>0</v>
      </c>
      <c r="I21" s="57"/>
      <c r="J21" s="57"/>
      <c r="K21" s="57">
        <v>0</v>
      </c>
      <c r="L21" s="57">
        <v>0</v>
      </c>
      <c r="M21" s="58">
        <v>0</v>
      </c>
      <c r="N21" s="58">
        <v>0</v>
      </c>
      <c r="O21" s="58">
        <v>0</v>
      </c>
      <c r="P21" s="59">
        <v>0</v>
      </c>
      <c r="Q21" s="57">
        <v>0</v>
      </c>
      <c r="R21" s="57">
        <v>0</v>
      </c>
      <c r="S21" s="57"/>
    </row>
    <row r="22" spans="1:19" ht="25.5" customHeight="1" hidden="1">
      <c r="A22" s="60" t="s">
        <v>21</v>
      </c>
      <c r="B22" s="36" t="s">
        <v>13</v>
      </c>
      <c r="C22" s="36" t="s">
        <v>13</v>
      </c>
      <c r="D22" s="37" t="s">
        <v>13</v>
      </c>
      <c r="E22" s="36" t="s">
        <v>13</v>
      </c>
      <c r="F22" s="57">
        <v>0</v>
      </c>
      <c r="G22" s="57"/>
      <c r="H22" s="57">
        <v>0</v>
      </c>
      <c r="I22" s="57"/>
      <c r="J22" s="57"/>
      <c r="K22" s="57">
        <v>0</v>
      </c>
      <c r="L22" s="57">
        <v>0</v>
      </c>
      <c r="M22" s="58">
        <v>0</v>
      </c>
      <c r="N22" s="58">
        <v>0</v>
      </c>
      <c r="O22" s="58">
        <v>0</v>
      </c>
      <c r="P22" s="59">
        <v>0</v>
      </c>
      <c r="Q22" s="57">
        <v>0</v>
      </c>
      <c r="R22" s="57">
        <v>0</v>
      </c>
      <c r="S22" s="57"/>
    </row>
    <row r="23" spans="1:19" ht="26.25">
      <c r="A23" s="61" t="s">
        <v>22</v>
      </c>
      <c r="B23" s="33"/>
      <c r="C23" s="33"/>
      <c r="D23" s="27"/>
      <c r="E23" s="33"/>
      <c r="F23" s="54" t="e">
        <f>#REF!+F25</f>
        <v>#VALUE!</v>
      </c>
      <c r="G23" s="54"/>
      <c r="H23" s="54" t="e">
        <f aca="true" t="shared" si="6" ref="H23:S23">H24+H25</f>
        <v>#VALUE!</v>
      </c>
      <c r="I23" s="54"/>
      <c r="J23" s="54"/>
      <c r="K23" s="54">
        <f t="shared" si="6"/>
        <v>3192.4</v>
      </c>
      <c r="L23" s="54">
        <f t="shared" si="6"/>
        <v>3199.9</v>
      </c>
      <c r="M23" s="53">
        <f t="shared" si="6"/>
        <v>10312.05</v>
      </c>
      <c r="N23" s="53">
        <f t="shared" si="6"/>
        <v>6367.5</v>
      </c>
      <c r="O23" s="53">
        <f t="shared" si="6"/>
        <v>6319.4</v>
      </c>
      <c r="P23" s="55">
        <f t="shared" si="6"/>
        <v>9964.2</v>
      </c>
      <c r="Q23" s="54">
        <f t="shared" si="6"/>
        <v>10223.9</v>
      </c>
      <c r="R23" s="54">
        <f t="shared" si="6"/>
        <v>10551.5</v>
      </c>
      <c r="S23" s="54">
        <f t="shared" si="6"/>
        <v>10579.5</v>
      </c>
    </row>
    <row r="24" spans="1:20" ht="37.5">
      <c r="A24" s="62" t="s">
        <v>23</v>
      </c>
      <c r="B24" s="63" t="s">
        <v>24</v>
      </c>
      <c r="C24" s="64">
        <v>39</v>
      </c>
      <c r="D24" s="65">
        <v>39</v>
      </c>
      <c r="E24" s="64">
        <v>39</v>
      </c>
      <c r="F24" s="66">
        <f>2115.2+270</f>
        <v>2385.2</v>
      </c>
      <c r="G24" s="64">
        <v>39</v>
      </c>
      <c r="H24" s="66">
        <v>3117.4</v>
      </c>
      <c r="I24" s="66">
        <v>39</v>
      </c>
      <c r="J24" s="66"/>
      <c r="K24" s="66">
        <v>3147.4</v>
      </c>
      <c r="L24" s="66">
        <v>3154.9</v>
      </c>
      <c r="M24" s="49">
        <v>4311.05</v>
      </c>
      <c r="N24" s="14">
        <v>6367.5</v>
      </c>
      <c r="O24" s="14">
        <v>6319.4</v>
      </c>
      <c r="P24" s="50">
        <f>3145.7+4372.5</f>
        <v>7518.2</v>
      </c>
      <c r="Q24" s="66">
        <f>3530.7+6693.2</f>
        <v>10223.9</v>
      </c>
      <c r="R24" s="66">
        <f>3543.2+7008.3</f>
        <v>10551.5</v>
      </c>
      <c r="S24" s="66">
        <f>3555.9+7023.6</f>
        <v>10579.5</v>
      </c>
      <c r="T24" s="1" t="s">
        <v>25</v>
      </c>
    </row>
    <row r="25" spans="1:19" ht="29.25" customHeight="1">
      <c r="A25" s="56" t="s">
        <v>26</v>
      </c>
      <c r="B25" s="36" t="s">
        <v>13</v>
      </c>
      <c r="C25" s="36" t="s">
        <v>13</v>
      </c>
      <c r="D25" s="37" t="s">
        <v>13</v>
      </c>
      <c r="E25" s="36" t="s">
        <v>13</v>
      </c>
      <c r="F25" s="36" t="s">
        <v>13</v>
      </c>
      <c r="G25" s="36" t="s">
        <v>13</v>
      </c>
      <c r="H25" s="36" t="s">
        <v>13</v>
      </c>
      <c r="I25" s="36" t="s">
        <v>13</v>
      </c>
      <c r="J25" s="67"/>
      <c r="K25" s="67">
        <v>45</v>
      </c>
      <c r="L25" s="67">
        <v>45</v>
      </c>
      <c r="M25" s="49">
        <v>6001</v>
      </c>
      <c r="N25" s="49"/>
      <c r="O25" s="49"/>
      <c r="P25" s="50">
        <v>2446</v>
      </c>
      <c r="Q25" s="67">
        <v>0</v>
      </c>
      <c r="R25" s="67">
        <v>0</v>
      </c>
      <c r="S25" s="67">
        <v>0</v>
      </c>
    </row>
    <row r="26" spans="1:19" ht="52.5" hidden="1">
      <c r="A26" s="46" t="s">
        <v>27</v>
      </c>
      <c r="B26" s="33"/>
      <c r="C26" s="33"/>
      <c r="D26" s="27"/>
      <c r="E26" s="33"/>
      <c r="F26" s="33">
        <v>0</v>
      </c>
      <c r="G26" s="33"/>
      <c r="H26" s="33">
        <v>0</v>
      </c>
      <c r="I26" s="33"/>
      <c r="J26" s="33"/>
      <c r="K26" s="33">
        <v>0</v>
      </c>
      <c r="L26" s="33">
        <v>0</v>
      </c>
      <c r="M26" s="68">
        <v>0</v>
      </c>
      <c r="N26" s="68">
        <v>0</v>
      </c>
      <c r="O26" s="68">
        <v>0</v>
      </c>
      <c r="P26" s="27">
        <v>0</v>
      </c>
      <c r="Q26" s="33">
        <v>0</v>
      </c>
      <c r="R26" s="33">
        <v>0</v>
      </c>
      <c r="S26" s="33"/>
    </row>
    <row r="27" spans="1:19" ht="27" customHeight="1" hidden="1">
      <c r="A27" s="69" t="s">
        <v>28</v>
      </c>
      <c r="B27" s="36" t="s">
        <v>13</v>
      </c>
      <c r="C27" s="36" t="s">
        <v>13</v>
      </c>
      <c r="D27" s="37" t="s">
        <v>13</v>
      </c>
      <c r="E27" s="36" t="s">
        <v>13</v>
      </c>
      <c r="F27" s="70">
        <v>0</v>
      </c>
      <c r="G27" s="70"/>
      <c r="H27" s="70">
        <v>0</v>
      </c>
      <c r="I27" s="70"/>
      <c r="J27" s="70"/>
      <c r="K27" s="70">
        <v>0</v>
      </c>
      <c r="L27" s="70">
        <v>0</v>
      </c>
      <c r="M27" s="71">
        <v>0</v>
      </c>
      <c r="N27" s="71">
        <v>0</v>
      </c>
      <c r="O27" s="71">
        <v>0</v>
      </c>
      <c r="P27" s="72">
        <v>0</v>
      </c>
      <c r="Q27" s="70">
        <v>0</v>
      </c>
      <c r="R27" s="70">
        <v>0</v>
      </c>
      <c r="S27" s="70"/>
    </row>
    <row r="28" spans="1:19" ht="36" customHeight="1" hidden="1">
      <c r="A28" s="69"/>
      <c r="B28" s="36"/>
      <c r="C28" s="36"/>
      <c r="D28" s="37"/>
      <c r="E28" s="36"/>
      <c r="F28" s="70"/>
      <c r="G28" s="70"/>
      <c r="H28" s="70"/>
      <c r="I28" s="70"/>
      <c r="J28" s="70"/>
      <c r="K28" s="70"/>
      <c r="L28" s="70"/>
      <c r="M28" s="71"/>
      <c r="N28" s="71"/>
      <c r="O28" s="71"/>
      <c r="P28" s="72"/>
      <c r="Q28" s="70"/>
      <c r="R28" s="70"/>
      <c r="S28" s="70"/>
    </row>
    <row r="29" spans="1:19" ht="12.75" hidden="1">
      <c r="A29" s="69"/>
      <c r="B29" s="33"/>
      <c r="C29" s="33"/>
      <c r="D29" s="33"/>
      <c r="E29" s="33"/>
      <c r="F29" s="70"/>
      <c r="G29" s="70"/>
      <c r="H29" s="70"/>
      <c r="I29" s="70"/>
      <c r="J29" s="70"/>
      <c r="K29" s="70"/>
      <c r="L29" s="70"/>
      <c r="M29" s="71"/>
      <c r="N29" s="71"/>
      <c r="O29" s="71"/>
      <c r="P29" s="72"/>
      <c r="Q29" s="70"/>
      <c r="R29" s="70"/>
      <c r="S29" s="70"/>
    </row>
    <row r="30" spans="1:19" ht="12.75" hidden="1">
      <c r="A30" s="69"/>
      <c r="B30" s="33"/>
      <c r="C30" s="33"/>
      <c r="D30" s="33"/>
      <c r="E30" s="33"/>
      <c r="F30" s="70"/>
      <c r="G30" s="70"/>
      <c r="H30" s="70"/>
      <c r="I30" s="70"/>
      <c r="J30" s="70"/>
      <c r="K30" s="70"/>
      <c r="L30" s="70"/>
      <c r="M30" s="71"/>
      <c r="N30" s="71"/>
      <c r="O30" s="71"/>
      <c r="P30" s="72"/>
      <c r="Q30" s="70"/>
      <c r="R30" s="70"/>
      <c r="S30" s="70"/>
    </row>
    <row r="31" spans="1:19" ht="12.75" hidden="1">
      <c r="A31" s="69"/>
      <c r="B31" s="33"/>
      <c r="C31" s="33"/>
      <c r="D31" s="33"/>
      <c r="E31" s="33"/>
      <c r="F31" s="70"/>
      <c r="G31" s="70"/>
      <c r="H31" s="70"/>
      <c r="I31" s="70"/>
      <c r="J31" s="70"/>
      <c r="K31" s="70"/>
      <c r="L31" s="70"/>
      <c r="M31" s="71"/>
      <c r="N31" s="71"/>
      <c r="O31" s="71"/>
      <c r="P31" s="72"/>
      <c r="Q31" s="70"/>
      <c r="R31" s="70"/>
      <c r="S31" s="70"/>
    </row>
    <row r="32" spans="1:19" ht="12.75" hidden="1">
      <c r="A32" s="69"/>
      <c r="B32" s="33"/>
      <c r="C32" s="33"/>
      <c r="D32" s="33"/>
      <c r="E32" s="33"/>
      <c r="F32" s="70"/>
      <c r="G32" s="70"/>
      <c r="H32" s="70"/>
      <c r="I32" s="70"/>
      <c r="J32" s="70"/>
      <c r="K32" s="70"/>
      <c r="L32" s="70"/>
      <c r="M32" s="71"/>
      <c r="N32" s="71"/>
      <c r="O32" s="71"/>
      <c r="P32" s="72"/>
      <c r="Q32" s="70"/>
      <c r="R32" s="70"/>
      <c r="S32" s="70"/>
    </row>
    <row r="33" spans="1:19" ht="12.75" hidden="1">
      <c r="A33" s="69"/>
      <c r="B33" s="33"/>
      <c r="C33" s="33"/>
      <c r="D33" s="33"/>
      <c r="E33" s="33"/>
      <c r="F33" s="70"/>
      <c r="G33" s="70"/>
      <c r="H33" s="70"/>
      <c r="I33" s="70"/>
      <c r="J33" s="70"/>
      <c r="K33" s="70"/>
      <c r="L33" s="70"/>
      <c r="M33" s="71"/>
      <c r="N33" s="71"/>
      <c r="O33" s="71"/>
      <c r="P33" s="72"/>
      <c r="Q33" s="70"/>
      <c r="R33" s="70"/>
      <c r="S33" s="70"/>
    </row>
    <row r="34" spans="1:19" ht="26.25">
      <c r="A34" s="46" t="s">
        <v>29</v>
      </c>
      <c r="B34" s="73"/>
      <c r="C34" s="33"/>
      <c r="D34" s="27"/>
      <c r="E34" s="33"/>
      <c r="F34" s="33">
        <f>F24</f>
        <v>2385.2</v>
      </c>
      <c r="G34" s="33"/>
      <c r="H34" s="33" t="str">
        <f aca="true" t="shared" si="7" ref="H34:S34">H35</f>
        <v>X</v>
      </c>
      <c r="I34" s="33"/>
      <c r="J34" s="33"/>
      <c r="K34" s="33">
        <f t="shared" si="7"/>
        <v>2115.2</v>
      </c>
      <c r="L34" s="33">
        <f t="shared" si="7"/>
        <v>2115.2</v>
      </c>
      <c r="M34" s="68">
        <f t="shared" si="7"/>
        <v>15395.1</v>
      </c>
      <c r="N34" s="68">
        <f t="shared" si="7"/>
        <v>0</v>
      </c>
      <c r="O34" s="68">
        <f t="shared" si="7"/>
        <v>0</v>
      </c>
      <c r="P34" s="27">
        <f t="shared" si="7"/>
        <v>17510.3</v>
      </c>
      <c r="Q34" s="33">
        <f t="shared" si="7"/>
        <v>1724.4</v>
      </c>
      <c r="R34" s="33">
        <f t="shared" si="7"/>
        <v>1724.5</v>
      </c>
      <c r="S34" s="33">
        <f t="shared" si="7"/>
        <v>1724.5</v>
      </c>
    </row>
    <row r="35" spans="1:19" ht="38.25" customHeight="1">
      <c r="A35" s="62" t="s">
        <v>30</v>
      </c>
      <c r="B35" s="36" t="s">
        <v>13</v>
      </c>
      <c r="C35" s="36" t="s">
        <v>13</v>
      </c>
      <c r="D35" s="37" t="s">
        <v>13</v>
      </c>
      <c r="E35" s="36" t="s">
        <v>13</v>
      </c>
      <c r="F35" s="36" t="s">
        <v>13</v>
      </c>
      <c r="G35" s="36" t="s">
        <v>13</v>
      </c>
      <c r="H35" s="36" t="s">
        <v>13</v>
      </c>
      <c r="I35" s="36" t="s">
        <v>13</v>
      </c>
      <c r="J35" s="66"/>
      <c r="K35" s="66">
        <v>2115.2</v>
      </c>
      <c r="L35" s="66">
        <v>2115.2</v>
      </c>
      <c r="M35" s="14">
        <v>15395.1</v>
      </c>
      <c r="N35" s="14"/>
      <c r="O35" s="14"/>
      <c r="P35" s="65">
        <v>17510.3</v>
      </c>
      <c r="Q35" s="66">
        <f>638.9+1085.5</f>
        <v>1724.4</v>
      </c>
      <c r="R35" s="66">
        <f>639+1085.5</f>
        <v>1724.5</v>
      </c>
      <c r="S35" s="66">
        <f>639+1085.5</f>
        <v>1724.5</v>
      </c>
    </row>
    <row r="36" spans="1:19" ht="42" customHeight="1" hidden="1">
      <c r="A36" s="46" t="s">
        <v>31</v>
      </c>
      <c r="B36" s="33"/>
      <c r="C36" s="33"/>
      <c r="D36" s="27"/>
      <c r="E36" s="33"/>
      <c r="F36" s="54">
        <v>0</v>
      </c>
      <c r="G36" s="54"/>
      <c r="H36" s="54">
        <v>0</v>
      </c>
      <c r="I36" s="54"/>
      <c r="J36" s="54"/>
      <c r="K36" s="54">
        <v>0</v>
      </c>
      <c r="L36" s="54">
        <v>0</v>
      </c>
      <c r="M36" s="53">
        <v>0</v>
      </c>
      <c r="N36" s="53">
        <v>0</v>
      </c>
      <c r="O36" s="53">
        <v>0</v>
      </c>
      <c r="P36" s="55">
        <v>0</v>
      </c>
      <c r="Q36" s="54">
        <v>0</v>
      </c>
      <c r="R36" s="54">
        <v>0</v>
      </c>
      <c r="S36" s="54"/>
    </row>
    <row r="37" spans="1:19" ht="49.5" customHeight="1" hidden="1">
      <c r="A37" s="56" t="s">
        <v>32</v>
      </c>
      <c r="B37" s="36" t="s">
        <v>13</v>
      </c>
      <c r="C37" s="36" t="s">
        <v>13</v>
      </c>
      <c r="D37" s="37" t="s">
        <v>13</v>
      </c>
      <c r="E37" s="36" t="s">
        <v>13</v>
      </c>
      <c r="F37" s="67">
        <v>0</v>
      </c>
      <c r="G37" s="67"/>
      <c r="H37" s="67">
        <v>0</v>
      </c>
      <c r="I37" s="67"/>
      <c r="J37" s="67"/>
      <c r="K37" s="67">
        <v>0</v>
      </c>
      <c r="L37" s="67">
        <v>0</v>
      </c>
      <c r="M37" s="49">
        <v>0</v>
      </c>
      <c r="N37" s="49">
        <v>0</v>
      </c>
      <c r="O37" s="49">
        <v>0</v>
      </c>
      <c r="P37" s="50">
        <v>0</v>
      </c>
      <c r="Q37" s="67">
        <v>0</v>
      </c>
      <c r="R37" s="67">
        <v>0</v>
      </c>
      <c r="S37" s="67"/>
    </row>
    <row r="38" spans="1:19" ht="48.75" customHeight="1" hidden="1">
      <c r="A38" s="74" t="s">
        <v>33</v>
      </c>
      <c r="B38" s="36"/>
      <c r="C38" s="36"/>
      <c r="D38" s="37"/>
      <c r="E38" s="36"/>
      <c r="F38" s="67">
        <v>0</v>
      </c>
      <c r="G38" s="67"/>
      <c r="H38" s="67">
        <v>0</v>
      </c>
      <c r="I38" s="67"/>
      <c r="J38" s="67"/>
      <c r="K38" s="67">
        <v>0</v>
      </c>
      <c r="L38" s="67">
        <v>0</v>
      </c>
      <c r="M38" s="49">
        <v>0</v>
      </c>
      <c r="N38" s="49">
        <v>0</v>
      </c>
      <c r="O38" s="49">
        <v>0</v>
      </c>
      <c r="P38" s="50">
        <v>0</v>
      </c>
      <c r="Q38" s="67">
        <v>0</v>
      </c>
      <c r="R38" s="67">
        <v>0</v>
      </c>
      <c r="S38" s="67"/>
    </row>
    <row r="39" spans="1:19" ht="19.5" customHeight="1">
      <c r="A39" s="51" t="s">
        <v>34</v>
      </c>
      <c r="B39" s="25"/>
      <c r="C39" s="26"/>
      <c r="D39" s="26"/>
      <c r="E39" s="26"/>
      <c r="F39" s="52" t="e">
        <f>F40+F48+F51</f>
        <v>#VALUE!</v>
      </c>
      <c r="G39" s="52"/>
      <c r="H39" s="52" t="e">
        <f aca="true" t="shared" si="8" ref="H39:S39">H40+H48+H51</f>
        <v>#VALUE!</v>
      </c>
      <c r="I39" s="52"/>
      <c r="J39" s="52"/>
      <c r="K39" s="52">
        <f t="shared" si="8"/>
        <v>221020.19999999998</v>
      </c>
      <c r="L39" s="52">
        <f t="shared" si="8"/>
        <v>218376.8</v>
      </c>
      <c r="M39" s="53">
        <f t="shared" si="8"/>
        <v>66951</v>
      </c>
      <c r="N39" s="53">
        <f t="shared" si="8"/>
        <v>-1606.3999999999999</v>
      </c>
      <c r="O39" s="53">
        <f t="shared" si="8"/>
        <v>-1558.3</v>
      </c>
      <c r="P39" s="52">
        <f t="shared" si="8"/>
        <v>278133.7</v>
      </c>
      <c r="Q39" s="52">
        <f t="shared" si="8"/>
        <v>279331.19999999995</v>
      </c>
      <c r="R39" s="52">
        <f t="shared" si="8"/>
        <v>279137.19999999995</v>
      </c>
      <c r="S39" s="52">
        <f t="shared" si="8"/>
        <v>281611.79999999993</v>
      </c>
    </row>
    <row r="40" spans="1:19" s="5" customFormat="1" ht="26.25">
      <c r="A40" s="32" t="s">
        <v>35</v>
      </c>
      <c r="B40" s="75"/>
      <c r="C40" s="63"/>
      <c r="D40" s="76"/>
      <c r="E40" s="63"/>
      <c r="F40" s="77" t="e">
        <f>F41+F44+F45+F46+F47</f>
        <v>#VALUE!</v>
      </c>
      <c r="G40" s="77"/>
      <c r="H40" s="77" t="e">
        <f>H41+H44+H45+H46</f>
        <v>#VALUE!</v>
      </c>
      <c r="I40" s="77"/>
      <c r="J40" s="77"/>
      <c r="K40" s="77">
        <f>K41+K44+K45+K46</f>
        <v>217875.4</v>
      </c>
      <c r="L40" s="77">
        <f>L41+L44+L45+L46</f>
        <v>215232</v>
      </c>
      <c r="M40" s="78">
        <f aca="true" t="shared" si="9" ref="M40:S40">M41+M44+M45+M47+M46</f>
        <v>65643.4</v>
      </c>
      <c r="N40" s="78">
        <f t="shared" si="9"/>
        <v>-1606.3999999999999</v>
      </c>
      <c r="O40" s="78">
        <f t="shared" si="9"/>
        <v>-1558.3</v>
      </c>
      <c r="P40" s="79">
        <f t="shared" si="9"/>
        <v>273681.3</v>
      </c>
      <c r="Q40" s="77">
        <f t="shared" si="9"/>
        <v>276372.1</v>
      </c>
      <c r="R40" s="77">
        <f t="shared" si="9"/>
        <v>276178.1</v>
      </c>
      <c r="S40" s="77">
        <f t="shared" si="9"/>
        <v>278652.69999999995</v>
      </c>
    </row>
    <row r="41" spans="1:19" s="5" customFormat="1" ht="26.25">
      <c r="A41" s="62" t="s">
        <v>36</v>
      </c>
      <c r="B41" s="36" t="s">
        <v>13</v>
      </c>
      <c r="C41" s="36" t="s">
        <v>13</v>
      </c>
      <c r="D41" s="37" t="s">
        <v>13</v>
      </c>
      <c r="E41" s="36" t="s">
        <v>13</v>
      </c>
      <c r="F41" s="36" t="s">
        <v>13</v>
      </c>
      <c r="G41" s="36" t="s">
        <v>13</v>
      </c>
      <c r="H41" s="36" t="s">
        <v>13</v>
      </c>
      <c r="I41" s="36" t="s">
        <v>13</v>
      </c>
      <c r="J41" s="63"/>
      <c r="K41" s="63">
        <v>202287.4</v>
      </c>
      <c r="L41" s="63">
        <v>205038.9</v>
      </c>
      <c r="M41" s="80">
        <f>M42+M43</f>
        <v>48785.4</v>
      </c>
      <c r="N41" s="80">
        <f>N42+N43</f>
        <v>-1606.3999999999999</v>
      </c>
      <c r="O41" s="80">
        <f>O42+O43</f>
        <v>-1558.3</v>
      </c>
      <c r="P41" s="50">
        <v>257483.3</v>
      </c>
      <c r="Q41" s="50">
        <f>Q42+Q43</f>
        <v>260094.5</v>
      </c>
      <c r="R41" s="50">
        <f>R42+R43</f>
        <v>265199.1</v>
      </c>
      <c r="S41" s="50">
        <f>S42+S43</f>
        <v>267573.5</v>
      </c>
    </row>
    <row r="42" spans="1:19" s="5" customFormat="1" ht="26.25" customHeight="1">
      <c r="A42" s="62" t="s">
        <v>37</v>
      </c>
      <c r="B42" s="63" t="s">
        <v>38</v>
      </c>
      <c r="C42" s="63">
        <v>4084</v>
      </c>
      <c r="D42" s="76">
        <v>4336</v>
      </c>
      <c r="E42" s="63">
        <v>4838</v>
      </c>
      <c r="F42" s="63"/>
      <c r="G42" s="63">
        <v>4841</v>
      </c>
      <c r="H42" s="81">
        <f>147684.2+27615.3+4157.5+450</f>
        <v>179907</v>
      </c>
      <c r="I42" s="81">
        <v>4836</v>
      </c>
      <c r="J42" s="81"/>
      <c r="K42" s="63">
        <f>149302.7+28629.5+4159.5+450</f>
        <v>182541.7</v>
      </c>
      <c r="L42" s="63">
        <f>147896.6+32268.9+4159.7+450</f>
        <v>184775.2</v>
      </c>
      <c r="M42" s="80">
        <f>28242.8+731.2+17326.8+800</f>
        <v>47100.8</v>
      </c>
      <c r="N42" s="82">
        <f>116.2-1722.6</f>
        <v>-1606.3999999999999</v>
      </c>
      <c r="O42" s="82">
        <f>184.7-1743</f>
        <v>-1558.3</v>
      </c>
      <c r="P42" s="65">
        <v>242856.1</v>
      </c>
      <c r="Q42" s="66">
        <v>260094.5</v>
      </c>
      <c r="R42" s="66">
        <v>265199.1</v>
      </c>
      <c r="S42" s="66">
        <v>267573.5</v>
      </c>
    </row>
    <row r="43" spans="1:19" s="5" customFormat="1" ht="37.5">
      <c r="A43" s="62" t="s">
        <v>39</v>
      </c>
      <c r="B43" s="63" t="s">
        <v>40</v>
      </c>
      <c r="C43" s="63"/>
      <c r="D43" s="76">
        <v>29281</v>
      </c>
      <c r="E43" s="63">
        <v>0</v>
      </c>
      <c r="F43" s="63">
        <v>49569.3</v>
      </c>
      <c r="G43" s="63">
        <v>0</v>
      </c>
      <c r="H43" s="63">
        <v>19756.3</v>
      </c>
      <c r="I43" s="63">
        <v>0</v>
      </c>
      <c r="J43" s="63"/>
      <c r="K43" s="63">
        <v>19745.7</v>
      </c>
      <c r="L43" s="63">
        <v>20263.7</v>
      </c>
      <c r="M43" s="82">
        <v>1684.6</v>
      </c>
      <c r="N43" s="82"/>
      <c r="O43" s="82"/>
      <c r="P43" s="65">
        <v>14627.2</v>
      </c>
      <c r="Q43" s="67">
        <v>0</v>
      </c>
      <c r="R43" s="67">
        <v>0</v>
      </c>
      <c r="S43" s="67">
        <v>0</v>
      </c>
    </row>
    <row r="44" spans="1:19" s="5" customFormat="1" ht="59.25">
      <c r="A44" s="62" t="s">
        <v>41</v>
      </c>
      <c r="B44" s="83" t="s">
        <v>42</v>
      </c>
      <c r="C44" s="17">
        <v>15400</v>
      </c>
      <c r="D44" s="76">
        <v>15400</v>
      </c>
      <c r="E44" s="63">
        <v>15400</v>
      </c>
      <c r="F44" s="63">
        <v>15400</v>
      </c>
      <c r="G44" s="63">
        <v>15400</v>
      </c>
      <c r="H44" s="81">
        <v>10140</v>
      </c>
      <c r="I44" s="81">
        <v>15400</v>
      </c>
      <c r="J44" s="81"/>
      <c r="K44" s="81">
        <v>10155.1</v>
      </c>
      <c r="L44" s="81">
        <v>10193.1</v>
      </c>
      <c r="M44" s="80"/>
      <c r="N44" s="80"/>
      <c r="O44" s="80"/>
      <c r="P44" s="50">
        <f>H44+M44</f>
        <v>10140</v>
      </c>
      <c r="Q44" s="67">
        <v>10801.6</v>
      </c>
      <c r="R44" s="67">
        <v>10801.6</v>
      </c>
      <c r="S44" s="67">
        <v>10801.6</v>
      </c>
    </row>
    <row r="45" spans="1:19" s="5" customFormat="1" ht="27" customHeight="1">
      <c r="A45" s="84" t="s">
        <v>43</v>
      </c>
      <c r="B45" s="36" t="s">
        <v>13</v>
      </c>
      <c r="C45" s="36" t="s">
        <v>13</v>
      </c>
      <c r="D45" s="37" t="s">
        <v>13</v>
      </c>
      <c r="E45" s="36" t="s">
        <v>13</v>
      </c>
      <c r="F45" s="36" t="s">
        <v>13</v>
      </c>
      <c r="G45" s="36" t="s">
        <v>13</v>
      </c>
      <c r="H45" s="36" t="s">
        <v>13</v>
      </c>
      <c r="I45" s="36" t="s">
        <v>13</v>
      </c>
      <c r="J45" s="81"/>
      <c r="K45" s="81">
        <v>5432.9</v>
      </c>
      <c r="L45" s="81">
        <v>0</v>
      </c>
      <c r="M45" s="80">
        <v>858</v>
      </c>
      <c r="N45" s="80"/>
      <c r="O45" s="80"/>
      <c r="P45" s="50">
        <v>6058</v>
      </c>
      <c r="Q45" s="67">
        <f>43.1+5432.9</f>
        <v>5476</v>
      </c>
      <c r="R45" s="67">
        <v>177.4</v>
      </c>
      <c r="S45" s="67">
        <v>277.6</v>
      </c>
    </row>
    <row r="46" spans="1:19" s="5" customFormat="1" ht="30" customHeight="1" hidden="1">
      <c r="A46" s="85"/>
      <c r="B46" s="36"/>
      <c r="C46" s="36"/>
      <c r="D46" s="37"/>
      <c r="E46" s="36"/>
      <c r="F46" s="36"/>
      <c r="G46" s="36"/>
      <c r="H46" s="36"/>
      <c r="I46" s="36"/>
      <c r="J46" s="81"/>
      <c r="K46" s="81"/>
      <c r="L46" s="81"/>
      <c r="M46" s="80"/>
      <c r="N46" s="80"/>
      <c r="O46" s="80"/>
      <c r="P46" s="50">
        <f>H46+M46</f>
        <v>0</v>
      </c>
      <c r="Q46" s="67">
        <f>K46+N46</f>
        <v>0</v>
      </c>
      <c r="R46" s="67">
        <f>L46+O46</f>
        <v>0</v>
      </c>
      <c r="S46" s="67"/>
    </row>
    <row r="47" spans="1:19" s="5" customFormat="1" ht="30.75" customHeight="1">
      <c r="A47" s="56" t="s">
        <v>44</v>
      </c>
      <c r="B47" s="36" t="s">
        <v>13</v>
      </c>
      <c r="C47" s="36" t="s">
        <v>13</v>
      </c>
      <c r="D47" s="37" t="s">
        <v>13</v>
      </c>
      <c r="E47" s="36" t="s">
        <v>13</v>
      </c>
      <c r="F47" s="36" t="s">
        <v>13</v>
      </c>
      <c r="G47" s="36" t="s">
        <v>13</v>
      </c>
      <c r="H47" s="36" t="s">
        <v>13</v>
      </c>
      <c r="I47" s="36" t="s">
        <v>13</v>
      </c>
      <c r="J47" s="86"/>
      <c r="K47" s="86">
        <v>0</v>
      </c>
      <c r="L47" s="86">
        <v>0</v>
      </c>
      <c r="M47" s="80">
        <v>16000</v>
      </c>
      <c r="N47" s="87"/>
      <c r="O47" s="87"/>
      <c r="P47" s="50">
        <v>0</v>
      </c>
      <c r="Q47" s="67">
        <v>0</v>
      </c>
      <c r="R47" s="67">
        <v>0</v>
      </c>
      <c r="S47" s="67">
        <v>0</v>
      </c>
    </row>
    <row r="48" spans="1:19" s="5" customFormat="1" ht="26.25">
      <c r="A48" s="46" t="s">
        <v>45</v>
      </c>
      <c r="B48" s="75"/>
      <c r="C48" s="63"/>
      <c r="D48" s="76"/>
      <c r="E48" s="63"/>
      <c r="F48" s="77" t="e">
        <f>F49+F50</f>
        <v>#VALUE!</v>
      </c>
      <c r="G48" s="77"/>
      <c r="H48" s="77" t="e">
        <f aca="true" t="shared" si="10" ref="H48:S48">H49+H50</f>
        <v>#VALUE!</v>
      </c>
      <c r="I48" s="77"/>
      <c r="J48" s="77"/>
      <c r="K48" s="77">
        <f t="shared" si="10"/>
        <v>0</v>
      </c>
      <c r="L48" s="77">
        <f t="shared" si="10"/>
        <v>0</v>
      </c>
      <c r="M48" s="78">
        <f t="shared" si="10"/>
        <v>0</v>
      </c>
      <c r="N48" s="78">
        <f t="shared" si="10"/>
        <v>0</v>
      </c>
      <c r="O48" s="78">
        <f t="shared" si="10"/>
        <v>0</v>
      </c>
      <c r="P48" s="79">
        <f t="shared" si="10"/>
        <v>0</v>
      </c>
      <c r="Q48" s="77">
        <f t="shared" si="10"/>
        <v>0</v>
      </c>
      <c r="R48" s="77">
        <f t="shared" si="10"/>
        <v>0</v>
      </c>
      <c r="S48" s="77">
        <f t="shared" si="10"/>
        <v>0</v>
      </c>
    </row>
    <row r="49" spans="1:19" s="5" customFormat="1" ht="26.25">
      <c r="A49" s="56" t="s">
        <v>46</v>
      </c>
      <c r="B49" s="36" t="s">
        <v>13</v>
      </c>
      <c r="C49" s="36" t="s">
        <v>13</v>
      </c>
      <c r="D49" s="37" t="s">
        <v>13</v>
      </c>
      <c r="E49" s="36" t="s">
        <v>13</v>
      </c>
      <c r="F49" s="36" t="s">
        <v>13</v>
      </c>
      <c r="G49" s="36" t="s">
        <v>13</v>
      </c>
      <c r="H49" s="36" t="s">
        <v>13</v>
      </c>
      <c r="I49" s="36" t="s">
        <v>13</v>
      </c>
      <c r="J49" s="81"/>
      <c r="K49" s="81">
        <v>0</v>
      </c>
      <c r="L49" s="81">
        <v>0</v>
      </c>
      <c r="M49" s="80">
        <v>0</v>
      </c>
      <c r="N49" s="80">
        <v>0</v>
      </c>
      <c r="O49" s="80">
        <v>0</v>
      </c>
      <c r="P49" s="88">
        <v>0</v>
      </c>
      <c r="Q49" s="81">
        <v>0</v>
      </c>
      <c r="R49" s="81">
        <v>0</v>
      </c>
      <c r="S49" s="81">
        <v>0</v>
      </c>
    </row>
    <row r="50" spans="1:19" s="5" customFormat="1" ht="26.25">
      <c r="A50" s="89" t="s">
        <v>47</v>
      </c>
      <c r="B50" s="36" t="s">
        <v>13</v>
      </c>
      <c r="C50" s="36" t="s">
        <v>13</v>
      </c>
      <c r="D50" s="37" t="s">
        <v>13</v>
      </c>
      <c r="E50" s="36" t="s">
        <v>13</v>
      </c>
      <c r="F50" s="36" t="s">
        <v>13</v>
      </c>
      <c r="G50" s="36" t="s">
        <v>13</v>
      </c>
      <c r="H50" s="36" t="s">
        <v>13</v>
      </c>
      <c r="I50" s="36" t="s">
        <v>13</v>
      </c>
      <c r="J50" s="81"/>
      <c r="K50" s="81">
        <v>0</v>
      </c>
      <c r="L50" s="81">
        <v>0</v>
      </c>
      <c r="M50" s="80">
        <v>0</v>
      </c>
      <c r="N50" s="80">
        <v>0</v>
      </c>
      <c r="O50" s="80">
        <v>0</v>
      </c>
      <c r="P50" s="88">
        <v>0</v>
      </c>
      <c r="Q50" s="81">
        <v>0</v>
      </c>
      <c r="R50" s="81">
        <v>0</v>
      </c>
      <c r="S50" s="81">
        <v>0</v>
      </c>
    </row>
    <row r="51" spans="1:19" s="5" customFormat="1" ht="39">
      <c r="A51" s="46" t="s">
        <v>48</v>
      </c>
      <c r="B51" s="75"/>
      <c r="C51" s="63"/>
      <c r="D51" s="76"/>
      <c r="E51" s="63"/>
      <c r="F51" s="90">
        <f>F52</f>
        <v>237</v>
      </c>
      <c r="G51" s="90"/>
      <c r="H51" s="90">
        <f aca="true" t="shared" si="11" ref="H51:S51">H52</f>
        <v>3144.8</v>
      </c>
      <c r="I51" s="90"/>
      <c r="J51" s="90"/>
      <c r="K51" s="90">
        <f t="shared" si="11"/>
        <v>3144.8</v>
      </c>
      <c r="L51" s="90">
        <f t="shared" si="11"/>
        <v>3144.8</v>
      </c>
      <c r="M51" s="91">
        <f t="shared" si="11"/>
        <v>1307.6</v>
      </c>
      <c r="N51" s="91">
        <f t="shared" si="11"/>
        <v>0</v>
      </c>
      <c r="O51" s="91">
        <f t="shared" si="11"/>
        <v>0</v>
      </c>
      <c r="P51" s="92">
        <f t="shared" si="11"/>
        <v>4452.4</v>
      </c>
      <c r="Q51" s="90">
        <f t="shared" si="11"/>
        <v>2959.1</v>
      </c>
      <c r="R51" s="90">
        <f t="shared" si="11"/>
        <v>2959.1</v>
      </c>
      <c r="S51" s="90">
        <f t="shared" si="11"/>
        <v>2959.1</v>
      </c>
    </row>
    <row r="52" spans="1:19" s="5" customFormat="1" ht="56.25" customHeight="1">
      <c r="A52" s="62" t="s">
        <v>49</v>
      </c>
      <c r="B52" s="75" t="s">
        <v>24</v>
      </c>
      <c r="C52" s="63">
        <v>237</v>
      </c>
      <c r="D52" s="76">
        <v>237</v>
      </c>
      <c r="E52" s="63">
        <v>237</v>
      </c>
      <c r="F52" s="63">
        <v>237</v>
      </c>
      <c r="G52" s="63">
        <v>237</v>
      </c>
      <c r="H52" s="76">
        <v>3144.8</v>
      </c>
      <c r="I52" s="76"/>
      <c r="J52" s="76"/>
      <c r="K52" s="76">
        <v>3144.8</v>
      </c>
      <c r="L52" s="76">
        <v>3144.8</v>
      </c>
      <c r="M52" s="82">
        <v>1307.6</v>
      </c>
      <c r="N52" s="82"/>
      <c r="O52" s="82"/>
      <c r="P52" s="65">
        <f>H52+M52</f>
        <v>4452.4</v>
      </c>
      <c r="Q52" s="66">
        <v>2959.1</v>
      </c>
      <c r="R52" s="66">
        <v>2959.1</v>
      </c>
      <c r="S52" s="66">
        <v>2959.1</v>
      </c>
    </row>
    <row r="53" spans="1:19" s="5" customFormat="1" ht="20.25" customHeight="1">
      <c r="A53" s="51" t="s">
        <v>50</v>
      </c>
      <c r="B53" s="25"/>
      <c r="C53" s="26"/>
      <c r="D53" s="26"/>
      <c r="E53" s="26"/>
      <c r="F53" s="26" t="e">
        <f>F54+#REF!+F58</f>
        <v>#VALUE!</v>
      </c>
      <c r="G53" s="26"/>
      <c r="H53" s="52" t="e">
        <f aca="true" t="shared" si="12" ref="H53:S53">H54+H58</f>
        <v>#VALUE!</v>
      </c>
      <c r="I53" s="52"/>
      <c r="J53" s="52"/>
      <c r="K53" s="52">
        <f t="shared" si="12"/>
        <v>79278.20000000001</v>
      </c>
      <c r="L53" s="52">
        <f t="shared" si="12"/>
        <v>80214.90000000001</v>
      </c>
      <c r="M53" s="53">
        <f t="shared" si="12"/>
        <v>5218.8</v>
      </c>
      <c r="N53" s="53">
        <f t="shared" si="12"/>
        <v>-4761.1</v>
      </c>
      <c r="O53" s="53">
        <f t="shared" si="12"/>
        <v>-4761.1</v>
      </c>
      <c r="P53" s="52">
        <f t="shared" si="12"/>
        <v>91425.8</v>
      </c>
      <c r="Q53" s="52">
        <f t="shared" si="12"/>
        <v>78034.39999999998</v>
      </c>
      <c r="R53" s="52">
        <f t="shared" si="12"/>
        <v>79134</v>
      </c>
      <c r="S53" s="52">
        <f t="shared" si="12"/>
        <v>80628.99999999999</v>
      </c>
    </row>
    <row r="54" spans="1:19" s="5" customFormat="1" ht="26.25">
      <c r="A54" s="32" t="s">
        <v>51</v>
      </c>
      <c r="B54" s="33"/>
      <c r="C54" s="33"/>
      <c r="D54" s="27"/>
      <c r="E54" s="33"/>
      <c r="F54" s="33" t="e">
        <f>F55+F56</f>
        <v>#VALUE!</v>
      </c>
      <c r="G54" s="33"/>
      <c r="H54" s="33" t="e">
        <f aca="true" t="shared" si="13" ref="H54:S54">H55+H56</f>
        <v>#VALUE!</v>
      </c>
      <c r="I54" s="33"/>
      <c r="J54" s="33"/>
      <c r="K54" s="33">
        <f t="shared" si="13"/>
        <v>68253.1</v>
      </c>
      <c r="L54" s="33">
        <f t="shared" si="13"/>
        <v>69189.8</v>
      </c>
      <c r="M54" s="68">
        <f t="shared" si="13"/>
        <v>5192.7</v>
      </c>
      <c r="N54" s="68">
        <f t="shared" si="13"/>
        <v>-4761.1</v>
      </c>
      <c r="O54" s="68">
        <f t="shared" si="13"/>
        <v>-4761.1</v>
      </c>
      <c r="P54" s="27">
        <f t="shared" si="13"/>
        <v>78936.5</v>
      </c>
      <c r="Q54" s="33">
        <f t="shared" si="13"/>
        <v>66935.49999999999</v>
      </c>
      <c r="R54" s="33">
        <f t="shared" si="13"/>
        <v>67732.2</v>
      </c>
      <c r="S54" s="33">
        <f t="shared" si="13"/>
        <v>68919.29999999999</v>
      </c>
    </row>
    <row r="55" spans="1:20" s="5" customFormat="1" ht="59.25">
      <c r="A55" s="62" t="s">
        <v>52</v>
      </c>
      <c r="B55" s="64" t="s">
        <v>53</v>
      </c>
      <c r="C55" s="64">
        <v>82</v>
      </c>
      <c r="D55" s="65">
        <v>85</v>
      </c>
      <c r="E55" s="64">
        <v>85</v>
      </c>
      <c r="F55" s="64">
        <v>85</v>
      </c>
      <c r="G55" s="64">
        <v>85</v>
      </c>
      <c r="H55" s="66">
        <v>66041.7</v>
      </c>
      <c r="I55" s="66">
        <v>85</v>
      </c>
      <c r="J55" s="66"/>
      <c r="K55" s="67">
        <v>67919.6</v>
      </c>
      <c r="L55" s="67">
        <v>68856.3</v>
      </c>
      <c r="M55" s="14">
        <f>-181.6+1265.3</f>
        <v>1083.7</v>
      </c>
      <c r="N55" s="49">
        <v>-4761.1</v>
      </c>
      <c r="O55" s="49">
        <v>-4761.1</v>
      </c>
      <c r="P55" s="65">
        <v>72557.3</v>
      </c>
      <c r="Q55" s="66">
        <f>269.4+66315.9</f>
        <v>66585.29999999999</v>
      </c>
      <c r="R55" s="67">
        <f>269.4+67112.6</f>
        <v>67382</v>
      </c>
      <c r="S55" s="66">
        <f>68299.7+269.4</f>
        <v>68569.09999999999</v>
      </c>
      <c r="T55" s="5" t="s">
        <v>54</v>
      </c>
    </row>
    <row r="56" spans="1:20" s="5" customFormat="1" ht="25.5" customHeight="1">
      <c r="A56" s="56" t="s">
        <v>55</v>
      </c>
      <c r="B56" s="36" t="s">
        <v>13</v>
      </c>
      <c r="C56" s="36" t="s">
        <v>13</v>
      </c>
      <c r="D56" s="37" t="s">
        <v>13</v>
      </c>
      <c r="E56" s="36" t="s">
        <v>13</v>
      </c>
      <c r="F56" s="36" t="s">
        <v>13</v>
      </c>
      <c r="G56" s="36" t="s">
        <v>13</v>
      </c>
      <c r="H56" s="36" t="s">
        <v>13</v>
      </c>
      <c r="I56" s="36" t="s">
        <v>13</v>
      </c>
      <c r="J56" s="66"/>
      <c r="K56" s="66">
        <v>333.5</v>
      </c>
      <c r="L56" s="66">
        <v>333.5</v>
      </c>
      <c r="M56" s="49">
        <v>4109</v>
      </c>
      <c r="N56" s="14"/>
      <c r="O56" s="14"/>
      <c r="P56" s="65">
        <v>6379.2</v>
      </c>
      <c r="Q56" s="66">
        <v>350.2</v>
      </c>
      <c r="R56" s="66">
        <v>350.2</v>
      </c>
      <c r="S56" s="66">
        <v>350.2</v>
      </c>
      <c r="T56" s="93"/>
    </row>
    <row r="57" spans="1:19" s="5" customFormat="1" ht="26.25" hidden="1">
      <c r="A57" s="62" t="s">
        <v>56</v>
      </c>
      <c r="B57" s="36" t="s">
        <v>13</v>
      </c>
      <c r="C57" s="36" t="s">
        <v>13</v>
      </c>
      <c r="D57" s="37" t="s">
        <v>13</v>
      </c>
      <c r="E57" s="36" t="s">
        <v>13</v>
      </c>
      <c r="F57" s="66">
        <v>0</v>
      </c>
      <c r="G57" s="66"/>
      <c r="H57" s="66">
        <v>0</v>
      </c>
      <c r="I57" s="66"/>
      <c r="J57" s="66"/>
      <c r="K57" s="66">
        <v>0</v>
      </c>
      <c r="L57" s="66">
        <v>0</v>
      </c>
      <c r="M57" s="14">
        <v>0</v>
      </c>
      <c r="N57" s="14">
        <v>0</v>
      </c>
      <c r="O57" s="14">
        <v>0</v>
      </c>
      <c r="P57" s="65">
        <v>0</v>
      </c>
      <c r="Q57" s="66">
        <v>0</v>
      </c>
      <c r="R57" s="66">
        <v>0</v>
      </c>
      <c r="S57" s="66"/>
    </row>
    <row r="58" spans="1:19" s="5" customFormat="1" ht="26.25">
      <c r="A58" s="32" t="s">
        <v>57</v>
      </c>
      <c r="B58" s="33"/>
      <c r="C58" s="33"/>
      <c r="D58" s="27"/>
      <c r="E58" s="33"/>
      <c r="F58" s="27">
        <f>SUM(F59:F59)</f>
        <v>284</v>
      </c>
      <c r="G58" s="27"/>
      <c r="H58" s="27">
        <f aca="true" t="shared" si="14" ref="H58:S58">SUM(H59:H59)</f>
        <v>11025.1</v>
      </c>
      <c r="I58" s="27"/>
      <c r="J58" s="27"/>
      <c r="K58" s="27">
        <f t="shared" si="14"/>
        <v>11025.1</v>
      </c>
      <c r="L58" s="27">
        <f t="shared" si="14"/>
        <v>11025.1</v>
      </c>
      <c r="M58" s="68">
        <f t="shared" si="14"/>
        <v>26.1</v>
      </c>
      <c r="N58" s="68">
        <f t="shared" si="14"/>
        <v>0</v>
      </c>
      <c r="O58" s="68">
        <f t="shared" si="14"/>
        <v>0</v>
      </c>
      <c r="P58" s="27">
        <f t="shared" si="14"/>
        <v>12489.3</v>
      </c>
      <c r="Q58" s="27">
        <f t="shared" si="14"/>
        <v>11098.9</v>
      </c>
      <c r="R58" s="27">
        <f t="shared" si="14"/>
        <v>11401.8</v>
      </c>
      <c r="S58" s="27">
        <f t="shared" si="14"/>
        <v>11709.7</v>
      </c>
    </row>
    <row r="59" spans="1:19" s="5" customFormat="1" ht="59.25">
      <c r="A59" s="62" t="s">
        <v>58</v>
      </c>
      <c r="B59" s="63" t="s">
        <v>24</v>
      </c>
      <c r="C59" s="63">
        <v>284</v>
      </c>
      <c r="D59" s="76">
        <v>284</v>
      </c>
      <c r="E59" s="63">
        <v>284</v>
      </c>
      <c r="F59" s="63">
        <v>284</v>
      </c>
      <c r="G59" s="63">
        <v>284</v>
      </c>
      <c r="H59" s="66">
        <f>9893.6+1131.5</f>
        <v>11025.1</v>
      </c>
      <c r="I59" s="66">
        <v>284</v>
      </c>
      <c r="J59" s="66"/>
      <c r="K59" s="66">
        <f>9893.6+1131.5</f>
        <v>11025.1</v>
      </c>
      <c r="L59" s="66">
        <f>9893.6+1131.5</f>
        <v>11025.1</v>
      </c>
      <c r="M59" s="14">
        <v>26.1</v>
      </c>
      <c r="N59" s="14">
        <v>0</v>
      </c>
      <c r="O59" s="14">
        <v>0</v>
      </c>
      <c r="P59" s="65">
        <v>12489.3</v>
      </c>
      <c r="Q59" s="66">
        <f>1075+10023.9</f>
        <v>11098.9</v>
      </c>
      <c r="R59" s="66">
        <f>1075+10326.8</f>
        <v>11401.8</v>
      </c>
      <c r="S59" s="66">
        <f>1075+10634.7</f>
        <v>11709.7</v>
      </c>
    </row>
    <row r="60" spans="1:12" ht="12.75">
      <c r="A60" s="6"/>
      <c r="B60" s="7"/>
      <c r="C60" s="7"/>
      <c r="E60" s="7"/>
      <c r="F60" s="6"/>
      <c r="G60" s="6"/>
      <c r="H60" s="6"/>
      <c r="I60" s="6"/>
      <c r="J60" s="6"/>
      <c r="K60" s="6"/>
      <c r="L60" s="6"/>
    </row>
    <row r="61" spans="1:12" ht="12.75">
      <c r="A61" s="6"/>
      <c r="B61" s="7"/>
      <c r="C61" s="7"/>
      <c r="E61" s="7"/>
      <c r="F61" s="6"/>
      <c r="G61" s="6"/>
      <c r="H61" s="6"/>
      <c r="I61" s="6"/>
      <c r="J61" s="6"/>
      <c r="K61" s="6"/>
      <c r="L61" s="6"/>
    </row>
    <row r="62" spans="1:12" ht="12.75">
      <c r="A62" s="6"/>
      <c r="B62" s="7"/>
      <c r="C62" s="7"/>
      <c r="E62" s="7"/>
      <c r="F62" s="6"/>
      <c r="G62" s="6"/>
      <c r="H62" s="6"/>
      <c r="I62" s="6"/>
      <c r="J62" s="6"/>
      <c r="K62" s="6"/>
      <c r="L62" s="6"/>
    </row>
    <row r="63" spans="1:12" ht="12.75">
      <c r="A63" s="6"/>
      <c r="B63" s="7"/>
      <c r="C63" s="7"/>
      <c r="E63" s="7"/>
      <c r="F63" s="6"/>
      <c r="G63" s="6"/>
      <c r="H63" s="6"/>
      <c r="I63" s="6"/>
      <c r="J63" s="6"/>
      <c r="K63" s="6"/>
      <c r="L63" s="6"/>
    </row>
    <row r="64" spans="1:12" ht="12.75">
      <c r="A64" s="6"/>
      <c r="B64" s="7"/>
      <c r="C64" s="7"/>
      <c r="E64" s="7"/>
      <c r="F64" s="6"/>
      <c r="G64" s="6"/>
      <c r="H64" s="6"/>
      <c r="I64" s="6"/>
      <c r="J64" s="6"/>
      <c r="K64" s="6"/>
      <c r="L64" s="6"/>
    </row>
    <row r="65" spans="1:12" ht="12.75">
      <c r="A65" s="6"/>
      <c r="B65" s="7"/>
      <c r="C65" s="7"/>
      <c r="E65" s="7"/>
      <c r="F65" s="6"/>
      <c r="G65" s="6"/>
      <c r="H65" s="6"/>
      <c r="I65" s="6"/>
      <c r="J65" s="6"/>
      <c r="K65" s="6"/>
      <c r="L65" s="6"/>
    </row>
    <row r="66" spans="1:12" ht="12.75">
      <c r="A66" s="6"/>
      <c r="B66" s="7"/>
      <c r="C66" s="7"/>
      <c r="E66" s="7"/>
      <c r="F66" s="6"/>
      <c r="G66" s="6"/>
      <c r="H66" s="6"/>
      <c r="I66" s="6"/>
      <c r="J66" s="6"/>
      <c r="K66" s="6"/>
      <c r="L66" s="6"/>
    </row>
    <row r="67" spans="1:12" ht="12.75">
      <c r="A67" s="6"/>
      <c r="B67" s="7"/>
      <c r="C67" s="7"/>
      <c r="E67" s="7"/>
      <c r="F67" s="6"/>
      <c r="G67" s="6"/>
      <c r="H67" s="6"/>
      <c r="I67" s="6"/>
      <c r="J67" s="6"/>
      <c r="K67" s="6"/>
      <c r="L67" s="6"/>
    </row>
    <row r="68" spans="1:12" ht="12.75">
      <c r="A68" s="6"/>
      <c r="B68" s="7"/>
      <c r="C68" s="7"/>
      <c r="E68" s="7"/>
      <c r="F68" s="6"/>
      <c r="G68" s="6"/>
      <c r="H68" s="6"/>
      <c r="I68" s="6"/>
      <c r="J68" s="6"/>
      <c r="K68" s="6"/>
      <c r="L68" s="6"/>
    </row>
    <row r="69" spans="1:12" ht="12.75">
      <c r="A69" s="6"/>
      <c r="B69" s="7"/>
      <c r="C69" s="7"/>
      <c r="E69" s="7"/>
      <c r="F69" s="6"/>
      <c r="G69" s="6"/>
      <c r="H69" s="6"/>
      <c r="I69" s="6"/>
      <c r="J69" s="6"/>
      <c r="K69" s="6"/>
      <c r="L69" s="6"/>
    </row>
    <row r="70" spans="1:12" ht="12.75">
      <c r="A70" s="6"/>
      <c r="B70" s="7"/>
      <c r="C70" s="7"/>
      <c r="E70" s="7"/>
      <c r="F70" s="6"/>
      <c r="G70" s="6"/>
      <c r="H70" s="6"/>
      <c r="I70" s="6"/>
      <c r="J70" s="6"/>
      <c r="K70" s="6"/>
      <c r="L70" s="6"/>
    </row>
    <row r="71" spans="1:12" ht="12.75">
      <c r="A71" s="6"/>
      <c r="B71" s="7"/>
      <c r="C71" s="7"/>
      <c r="E71" s="7"/>
      <c r="F71" s="6"/>
      <c r="G71" s="6"/>
      <c r="H71" s="6"/>
      <c r="I71" s="6"/>
      <c r="J71" s="6"/>
      <c r="K71" s="6"/>
      <c r="L71" s="6"/>
    </row>
    <row r="72" spans="1:12" ht="12.75">
      <c r="A72" s="6"/>
      <c r="B72" s="7"/>
      <c r="C72" s="7"/>
      <c r="E72" s="7"/>
      <c r="F72" s="6"/>
      <c r="G72" s="6"/>
      <c r="H72" s="6"/>
      <c r="I72" s="6"/>
      <c r="J72" s="6"/>
      <c r="K72" s="6"/>
      <c r="L72" s="6"/>
    </row>
    <row r="73" spans="1:12" ht="12.75">
      <c r="A73" s="6"/>
      <c r="B73" s="7"/>
      <c r="C73" s="7"/>
      <c r="E73" s="7"/>
      <c r="F73" s="6"/>
      <c r="G73" s="6"/>
      <c r="H73" s="6"/>
      <c r="I73" s="6"/>
      <c r="J73" s="6"/>
      <c r="K73" s="6"/>
      <c r="L73" s="6"/>
    </row>
    <row r="74" spans="1:12" ht="12.75">
      <c r="A74" s="6"/>
      <c r="B74" s="7"/>
      <c r="C74" s="7"/>
      <c r="E74" s="7"/>
      <c r="F74" s="6"/>
      <c r="G74" s="6"/>
      <c r="H74" s="6"/>
      <c r="I74" s="6"/>
      <c r="J74" s="6"/>
      <c r="K74" s="6"/>
      <c r="L74" s="6"/>
    </row>
    <row r="75" spans="1:12" ht="12.75">
      <c r="A75" s="6"/>
      <c r="B75" s="7"/>
      <c r="C75" s="7"/>
      <c r="E75" s="7"/>
      <c r="F75" s="6"/>
      <c r="G75" s="6"/>
      <c r="H75" s="6"/>
      <c r="I75" s="6"/>
      <c r="J75" s="6"/>
      <c r="K75" s="6"/>
      <c r="L75" s="6"/>
    </row>
    <row r="76" spans="1:12" ht="12.75">
      <c r="A76" s="6"/>
      <c r="B76" s="7"/>
      <c r="C76" s="7"/>
      <c r="E76" s="7"/>
      <c r="F76" s="6"/>
      <c r="G76" s="6"/>
      <c r="H76" s="6"/>
      <c r="I76" s="6"/>
      <c r="J76" s="6"/>
      <c r="K76" s="6"/>
      <c r="L76" s="6"/>
    </row>
    <row r="77" spans="1:12" ht="12.75">
      <c r="A77" s="6"/>
      <c r="B77" s="7"/>
      <c r="C77" s="7"/>
      <c r="E77" s="7"/>
      <c r="F77" s="6"/>
      <c r="G77" s="6"/>
      <c r="H77" s="6"/>
      <c r="I77" s="6"/>
      <c r="J77" s="6"/>
      <c r="K77" s="6"/>
      <c r="L77" s="6"/>
    </row>
    <row r="78" spans="1:12" ht="12.75">
      <c r="A78" s="6"/>
      <c r="B78" s="7"/>
      <c r="C78" s="7"/>
      <c r="E78" s="7"/>
      <c r="F78" s="6"/>
      <c r="G78" s="6"/>
      <c r="H78" s="6"/>
      <c r="I78" s="6"/>
      <c r="J78" s="6"/>
      <c r="K78" s="6"/>
      <c r="L78" s="6"/>
    </row>
    <row r="79" spans="1:12" ht="12.75">
      <c r="A79" s="6"/>
      <c r="B79" s="7"/>
      <c r="C79" s="7"/>
      <c r="E79" s="7"/>
      <c r="F79" s="6"/>
      <c r="G79" s="6"/>
      <c r="H79" s="6"/>
      <c r="I79" s="6"/>
      <c r="J79" s="6"/>
      <c r="K79" s="6"/>
      <c r="L79" s="6"/>
    </row>
    <row r="80" spans="1:12" ht="12.75">
      <c r="A80" s="6"/>
      <c r="B80" s="7"/>
      <c r="C80" s="7"/>
      <c r="E80" s="7"/>
      <c r="F80" s="6"/>
      <c r="G80" s="6"/>
      <c r="H80" s="6"/>
      <c r="I80" s="6"/>
      <c r="J80" s="6"/>
      <c r="K80" s="6"/>
      <c r="L80" s="6"/>
    </row>
    <row r="81" spans="1:12" ht="12.75">
      <c r="A81" s="6"/>
      <c r="B81" s="7"/>
      <c r="C81" s="7"/>
      <c r="E81" s="7"/>
      <c r="F81" s="6"/>
      <c r="G81" s="6"/>
      <c r="H81" s="6"/>
      <c r="I81" s="6"/>
      <c r="J81" s="6"/>
      <c r="K81" s="6"/>
      <c r="L81" s="6"/>
    </row>
    <row r="82" spans="1:12" ht="12.75">
      <c r="A82" s="6"/>
      <c r="B82" s="7"/>
      <c r="C82" s="7"/>
      <c r="E82" s="7"/>
      <c r="F82" s="6"/>
      <c r="G82" s="6"/>
      <c r="H82" s="6"/>
      <c r="I82" s="6"/>
      <c r="J82" s="6"/>
      <c r="K82" s="6"/>
      <c r="L82" s="6"/>
    </row>
    <row r="83" spans="1:12" ht="12.75">
      <c r="A83" s="6"/>
      <c r="B83" s="7"/>
      <c r="C83" s="7"/>
      <c r="E83" s="7"/>
      <c r="F83" s="6"/>
      <c r="G83" s="6"/>
      <c r="H83" s="6"/>
      <c r="I83" s="6"/>
      <c r="J83" s="6"/>
      <c r="K83" s="6"/>
      <c r="L83" s="6"/>
    </row>
    <row r="84" spans="1:12" ht="12.75">
      <c r="A84" s="6"/>
      <c r="B84" s="7"/>
      <c r="C84" s="7"/>
      <c r="E84" s="7"/>
      <c r="F84" s="6"/>
      <c r="G84" s="6"/>
      <c r="H84" s="6"/>
      <c r="I84" s="6"/>
      <c r="J84" s="6"/>
      <c r="K84" s="6"/>
      <c r="L84" s="6"/>
    </row>
    <row r="85" spans="1:12" ht="12.75">
      <c r="A85" s="6"/>
      <c r="B85" s="7"/>
      <c r="C85" s="7"/>
      <c r="E85" s="7"/>
      <c r="F85" s="6"/>
      <c r="G85" s="6"/>
      <c r="H85" s="6"/>
      <c r="I85" s="6"/>
      <c r="J85" s="6"/>
      <c r="K85" s="6"/>
      <c r="L85" s="6"/>
    </row>
    <row r="86" spans="1:12" ht="12.75">
      <c r="A86" s="6"/>
      <c r="B86" s="7"/>
      <c r="C86" s="7"/>
      <c r="E86" s="7"/>
      <c r="F86" s="6"/>
      <c r="G86" s="6"/>
      <c r="H86" s="6"/>
      <c r="I86" s="6"/>
      <c r="J86" s="6"/>
      <c r="K86" s="6"/>
      <c r="L86" s="6"/>
    </row>
    <row r="87" spans="1:12" ht="12.75">
      <c r="A87" s="6"/>
      <c r="B87" s="7"/>
      <c r="C87" s="7"/>
      <c r="E87" s="7"/>
      <c r="F87" s="6"/>
      <c r="G87" s="6"/>
      <c r="H87" s="6"/>
      <c r="I87" s="6"/>
      <c r="J87" s="6"/>
      <c r="K87" s="6"/>
      <c r="L87" s="6"/>
    </row>
  </sheetData>
  <sheetProtection selectLockedCells="1" selectUnlockedCells="1"/>
  <mergeCells count="31">
    <mergeCell ref="A3:L3"/>
    <mergeCell ref="A4:L4"/>
    <mergeCell ref="A6:A7"/>
    <mergeCell ref="B6:B7"/>
    <mergeCell ref="D6:I6"/>
    <mergeCell ref="J6:L6"/>
    <mergeCell ref="M6:O6"/>
    <mergeCell ref="P6:S6"/>
    <mergeCell ref="A27:A33"/>
    <mergeCell ref="B27:B28"/>
    <mergeCell ref="C27:C28"/>
    <mergeCell ref="D27:D28"/>
    <mergeCell ref="E27:E28"/>
    <mergeCell ref="F27:F33"/>
    <mergeCell ref="H27:H28"/>
    <mergeCell ref="K27:K33"/>
    <mergeCell ref="L27:L33"/>
    <mergeCell ref="M27:M28"/>
    <mergeCell ref="N27:N33"/>
    <mergeCell ref="O27:O33"/>
    <mergeCell ref="P27:P28"/>
    <mergeCell ref="Q27:Q33"/>
    <mergeCell ref="R27:R33"/>
    <mergeCell ref="B29:E33"/>
    <mergeCell ref="H29:H33"/>
    <mergeCell ref="M29:M33"/>
    <mergeCell ref="P29:P33"/>
    <mergeCell ref="B37:B38"/>
    <mergeCell ref="C37:C38"/>
    <mergeCell ref="D37:D38"/>
    <mergeCell ref="E37:E38"/>
  </mergeCells>
  <printOptions/>
  <pageMargins left="0.2361111111111111" right="0.2361111111111111" top="0.5118055555555555" bottom="0.3541666666666667" header="0.31527777777777777" footer="0.5118055555555555"/>
  <pageSetup fitToHeight="0" fitToWidth="1"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view="pageBreakPreview" zoomScale="115" zoomScaleSheetLayoutView="115" workbookViewId="0" topLeftCell="A1">
      <selection activeCell="A86" sqref="A86"/>
    </sheetView>
  </sheetViews>
  <sheetFormatPr defaultColWidth="9.00390625" defaultRowHeight="12.75"/>
  <cols>
    <col min="1" max="1" width="62.50390625" style="1" customWidth="1"/>
    <col min="2" max="2" width="11.125" style="2" customWidth="1"/>
    <col min="3" max="3" width="0" style="2" hidden="1" customWidth="1"/>
    <col min="4" max="4" width="8.625" style="3" customWidth="1"/>
    <col min="5" max="5" width="8.625" style="2" customWidth="1"/>
    <col min="6" max="6" width="0" style="1" hidden="1" customWidth="1"/>
    <col min="7" max="7" width="8.50390625" style="1" customWidth="1"/>
    <col min="8" max="8" width="0" style="1" hidden="1" customWidth="1"/>
    <col min="9" max="9" width="9.125" style="1" customWidth="1"/>
    <col min="10" max="12" width="0" style="1" hidden="1" customWidth="1"/>
    <col min="13" max="15" width="0" style="4" hidden="1" customWidth="1"/>
    <col min="16" max="16" width="10.875" style="5" customWidth="1"/>
    <col min="17" max="18" width="11.50390625" style="1" customWidth="1"/>
    <col min="19" max="19" width="11.625" style="1" customWidth="1"/>
    <col min="20" max="16384" width="9.125" style="1" customWidth="1"/>
  </cols>
  <sheetData>
    <row r="1" spans="1:12" ht="3" customHeight="1">
      <c r="A1" s="6"/>
      <c r="B1" s="7"/>
      <c r="C1" s="7"/>
      <c r="E1" s="7"/>
      <c r="F1" s="6"/>
      <c r="G1" s="6"/>
      <c r="H1" s="6"/>
      <c r="I1" s="6"/>
      <c r="J1" s="6"/>
      <c r="K1" s="6"/>
      <c r="L1" s="6"/>
    </row>
    <row r="2" spans="1:19" ht="12.75">
      <c r="A2" s="6"/>
      <c r="B2" s="7"/>
      <c r="C2" s="7"/>
      <c r="E2" s="7"/>
      <c r="F2" s="6"/>
      <c r="G2" s="6"/>
      <c r="H2" s="6"/>
      <c r="I2" s="6"/>
      <c r="J2" s="6"/>
      <c r="R2" s="8"/>
      <c r="S2" s="8" t="s">
        <v>0</v>
      </c>
    </row>
    <row r="3" spans="1:19" ht="15.75" customHeight="1">
      <c r="A3" s="10" t="s">
        <v>59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21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2" ht="10.5" customHeight="1">
      <c r="A5" s="6"/>
      <c r="B5" s="7"/>
      <c r="C5" s="7"/>
      <c r="E5" s="7"/>
      <c r="F5" s="6"/>
      <c r="G5" s="6"/>
      <c r="H5" s="6"/>
      <c r="I5" s="6"/>
      <c r="J5" s="6"/>
      <c r="K5" s="6"/>
      <c r="L5" s="6"/>
    </row>
    <row r="6" spans="1:19" s="5" customFormat="1" ht="40.5" customHeight="1">
      <c r="A6" s="12" t="s">
        <v>2</v>
      </c>
      <c r="B6" s="12" t="s">
        <v>3</v>
      </c>
      <c r="C6" s="13" t="s">
        <v>4</v>
      </c>
      <c r="D6" s="12" t="s">
        <v>5</v>
      </c>
      <c r="E6" s="12"/>
      <c r="F6" s="12"/>
      <c r="G6" s="12"/>
      <c r="H6" s="12"/>
      <c r="I6" s="12"/>
      <c r="J6" s="12" t="s">
        <v>6</v>
      </c>
      <c r="K6" s="12"/>
      <c r="L6" s="12"/>
      <c r="M6" s="14" t="s">
        <v>7</v>
      </c>
      <c r="N6" s="14"/>
      <c r="O6" s="14"/>
      <c r="P6" s="12" t="s">
        <v>8</v>
      </c>
      <c r="Q6" s="12"/>
      <c r="R6" s="12"/>
      <c r="S6" s="12"/>
    </row>
    <row r="7" spans="1:19" s="5" customFormat="1" ht="18" customHeight="1">
      <c r="A7" s="12"/>
      <c r="B7" s="12"/>
      <c r="C7" s="12">
        <v>2012</v>
      </c>
      <c r="D7" s="12">
        <v>2013</v>
      </c>
      <c r="E7" s="12">
        <v>2014</v>
      </c>
      <c r="F7" s="12">
        <v>2012</v>
      </c>
      <c r="G7" s="12">
        <v>2015</v>
      </c>
      <c r="H7" s="12">
        <v>2013</v>
      </c>
      <c r="I7" s="12">
        <v>2016</v>
      </c>
      <c r="J7" s="12"/>
      <c r="K7" s="12">
        <v>2014</v>
      </c>
      <c r="L7" s="12">
        <v>2015</v>
      </c>
      <c r="M7" s="15">
        <v>2013</v>
      </c>
      <c r="N7" s="15">
        <v>2014</v>
      </c>
      <c r="O7" s="15">
        <v>2015</v>
      </c>
      <c r="P7" s="12">
        <v>2013</v>
      </c>
      <c r="Q7" s="12">
        <v>2014</v>
      </c>
      <c r="R7" s="12">
        <v>2015</v>
      </c>
      <c r="S7" s="12">
        <v>2016</v>
      </c>
    </row>
    <row r="8" spans="1:19" ht="12.75">
      <c r="A8" s="16">
        <v>1</v>
      </c>
      <c r="B8" s="17">
        <v>2</v>
      </c>
      <c r="C8" s="18">
        <v>3</v>
      </c>
      <c r="D8" s="18">
        <v>3</v>
      </c>
      <c r="E8" s="18">
        <v>4</v>
      </c>
      <c r="F8" s="17">
        <v>6</v>
      </c>
      <c r="G8" s="17">
        <v>5</v>
      </c>
      <c r="H8" s="17">
        <v>6</v>
      </c>
      <c r="I8" s="17">
        <v>6</v>
      </c>
      <c r="J8" s="17">
        <v>6.66666666666667</v>
      </c>
      <c r="K8" s="17">
        <v>7.16666666666667</v>
      </c>
      <c r="L8" s="17">
        <v>7.66666666666667</v>
      </c>
      <c r="M8" s="17">
        <v>8.16666666666667</v>
      </c>
      <c r="N8" s="17">
        <v>8.66666666666667</v>
      </c>
      <c r="O8" s="17">
        <v>9.16666666666667</v>
      </c>
      <c r="P8" s="18">
        <v>7</v>
      </c>
      <c r="Q8" s="17">
        <v>8</v>
      </c>
      <c r="R8" s="17">
        <v>9</v>
      </c>
      <c r="S8" s="17">
        <v>10</v>
      </c>
    </row>
    <row r="9" spans="1:19" ht="26.25" hidden="1">
      <c r="A9" s="19" t="s">
        <v>60</v>
      </c>
      <c r="B9" s="17"/>
      <c r="C9" s="17"/>
      <c r="D9" s="18"/>
      <c r="E9" s="17"/>
      <c r="F9" s="20">
        <f>F19+F44+F70+F10</f>
        <v>18000</v>
      </c>
      <c r="G9" s="20"/>
      <c r="H9" s="20">
        <f>H19+H44+H70+H10</f>
        <v>0</v>
      </c>
      <c r="I9" s="20"/>
      <c r="J9" s="20"/>
      <c r="K9" s="20">
        <f aca="true" t="shared" si="0" ref="K9:S9">K19+K44+K70+K10</f>
        <v>0</v>
      </c>
      <c r="L9" s="20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2">
        <f t="shared" si="0"/>
        <v>6058</v>
      </c>
      <c r="Q9" s="23">
        <f t="shared" si="0"/>
        <v>5476</v>
      </c>
      <c r="R9" s="23">
        <f t="shared" si="0"/>
        <v>177.4</v>
      </c>
      <c r="S9" s="23">
        <f t="shared" si="0"/>
        <v>277.6</v>
      </c>
    </row>
    <row r="10" spans="1:19" s="31" customFormat="1" ht="29.25" customHeight="1" hidden="1">
      <c r="A10" s="24" t="s">
        <v>10</v>
      </c>
      <c r="B10" s="25"/>
      <c r="C10" s="26"/>
      <c r="D10" s="27"/>
      <c r="E10" s="26"/>
      <c r="F10" s="28">
        <f>F11+F13+F16</f>
        <v>18000</v>
      </c>
      <c r="G10" s="28"/>
      <c r="H10" s="28">
        <f aca="true" t="shared" si="1" ref="H10:R10">H11+H13+H16</f>
        <v>0</v>
      </c>
      <c r="I10" s="28"/>
      <c r="J10" s="28"/>
      <c r="K10" s="28">
        <f t="shared" si="1"/>
        <v>0</v>
      </c>
      <c r="L10" s="28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30">
        <f t="shared" si="1"/>
        <v>0</v>
      </c>
      <c r="Q10" s="28">
        <f t="shared" si="1"/>
        <v>0</v>
      </c>
      <c r="R10" s="28">
        <f t="shared" si="1"/>
        <v>0</v>
      </c>
      <c r="S10" s="28"/>
    </row>
    <row r="11" spans="1:19" ht="36" customHeight="1" hidden="1">
      <c r="A11" s="32"/>
      <c r="B11" s="33"/>
      <c r="C11" s="33"/>
      <c r="D11" s="27"/>
      <c r="E11" s="33"/>
      <c r="F11" s="34"/>
      <c r="G11" s="34"/>
      <c r="H11" s="34"/>
      <c r="I11" s="34"/>
      <c r="J11" s="34"/>
      <c r="K11" s="34"/>
      <c r="L11" s="34"/>
      <c r="M11" s="29"/>
      <c r="N11" s="29"/>
      <c r="O11" s="29"/>
      <c r="P11" s="30"/>
      <c r="Q11" s="34"/>
      <c r="R11" s="34"/>
      <c r="S11" s="34"/>
    </row>
    <row r="12" spans="1:19" s="6" customFormat="1" ht="200.25" customHeight="1" hidden="1">
      <c r="A12" s="35"/>
      <c r="B12" s="36"/>
      <c r="C12" s="36"/>
      <c r="D12" s="37"/>
      <c r="E12" s="36"/>
      <c r="F12" s="38"/>
      <c r="G12" s="38"/>
      <c r="H12" s="38"/>
      <c r="I12" s="38"/>
      <c r="J12" s="38"/>
      <c r="K12" s="38"/>
      <c r="L12" s="38"/>
      <c r="M12" s="39"/>
      <c r="N12" s="39"/>
      <c r="O12" s="39"/>
      <c r="P12" s="40"/>
      <c r="Q12" s="38"/>
      <c r="R12" s="38"/>
      <c r="S12" s="38"/>
    </row>
    <row r="13" spans="1:19" ht="27" customHeight="1" hidden="1">
      <c r="A13" s="41" t="s">
        <v>11</v>
      </c>
      <c r="B13" s="33"/>
      <c r="C13" s="33"/>
      <c r="D13" s="27"/>
      <c r="E13" s="33"/>
      <c r="F13" s="34">
        <f>F14+F15</f>
        <v>18000</v>
      </c>
      <c r="G13" s="34"/>
      <c r="H13" s="34">
        <f aca="true" t="shared" si="2" ref="H13:R13">H14+H15</f>
        <v>0</v>
      </c>
      <c r="I13" s="34"/>
      <c r="J13" s="34"/>
      <c r="K13" s="34">
        <f t="shared" si="2"/>
        <v>0</v>
      </c>
      <c r="L13" s="34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30">
        <f t="shared" si="2"/>
        <v>0</v>
      </c>
      <c r="Q13" s="34">
        <f t="shared" si="2"/>
        <v>0</v>
      </c>
      <c r="R13" s="34">
        <f t="shared" si="2"/>
        <v>0</v>
      </c>
      <c r="S13" s="34"/>
    </row>
    <row r="14" spans="1:19" s="6" customFormat="1" ht="26.25" customHeight="1" hidden="1">
      <c r="A14" s="35" t="s">
        <v>12</v>
      </c>
      <c r="B14" s="36" t="s">
        <v>13</v>
      </c>
      <c r="C14" s="36" t="s">
        <v>13</v>
      </c>
      <c r="D14" s="37" t="s">
        <v>13</v>
      </c>
      <c r="E14" s="36" t="s">
        <v>13</v>
      </c>
      <c r="F14" s="42">
        <v>18000</v>
      </c>
      <c r="G14" s="42"/>
      <c r="H14" s="42">
        <v>0</v>
      </c>
      <c r="I14" s="42"/>
      <c r="J14" s="42"/>
      <c r="K14" s="42">
        <v>0</v>
      </c>
      <c r="L14" s="42">
        <v>0</v>
      </c>
      <c r="M14" s="29">
        <v>0</v>
      </c>
      <c r="N14" s="29">
        <v>0</v>
      </c>
      <c r="O14" s="29">
        <v>0</v>
      </c>
      <c r="P14" s="30">
        <v>0</v>
      </c>
      <c r="Q14" s="42">
        <v>0</v>
      </c>
      <c r="R14" s="42">
        <v>0</v>
      </c>
      <c r="S14" s="42"/>
    </row>
    <row r="15" spans="1:19" s="6" customFormat="1" ht="79.5" customHeight="1" hidden="1">
      <c r="A15" s="35" t="s">
        <v>14</v>
      </c>
      <c r="B15" s="36" t="s">
        <v>13</v>
      </c>
      <c r="C15" s="36" t="s">
        <v>13</v>
      </c>
      <c r="D15" s="37" t="s">
        <v>13</v>
      </c>
      <c r="E15" s="36" t="s">
        <v>13</v>
      </c>
      <c r="F15" s="43">
        <v>0</v>
      </c>
      <c r="G15" s="43"/>
      <c r="H15" s="43">
        <v>0</v>
      </c>
      <c r="I15" s="43"/>
      <c r="J15" s="43"/>
      <c r="K15" s="43">
        <v>0</v>
      </c>
      <c r="L15" s="43">
        <v>0</v>
      </c>
      <c r="M15" s="44">
        <v>0</v>
      </c>
      <c r="N15" s="44">
        <v>0</v>
      </c>
      <c r="O15" s="44">
        <v>0</v>
      </c>
      <c r="P15" s="45">
        <v>0</v>
      </c>
      <c r="Q15" s="43">
        <v>0</v>
      </c>
      <c r="R15" s="43">
        <v>0</v>
      </c>
      <c r="S15" s="43"/>
    </row>
    <row r="16" spans="1:19" s="6" customFormat="1" ht="42" customHeight="1" hidden="1">
      <c r="A16" s="46" t="s">
        <v>15</v>
      </c>
      <c r="B16" s="47"/>
      <c r="C16" s="47"/>
      <c r="D16" s="27"/>
      <c r="E16" s="47"/>
      <c r="F16" s="42">
        <f>F17+F18</f>
        <v>0</v>
      </c>
      <c r="G16" s="42"/>
      <c r="H16" s="42">
        <f aca="true" t="shared" si="3" ref="H16:R16">H17+H18</f>
        <v>0</v>
      </c>
      <c r="I16" s="42"/>
      <c r="J16" s="42"/>
      <c r="K16" s="42">
        <f t="shared" si="3"/>
        <v>0</v>
      </c>
      <c r="L16" s="42">
        <f t="shared" si="3"/>
        <v>0</v>
      </c>
      <c r="M16" s="29">
        <f t="shared" si="3"/>
        <v>0</v>
      </c>
      <c r="N16" s="29">
        <f t="shared" si="3"/>
        <v>0</v>
      </c>
      <c r="O16" s="29">
        <f t="shared" si="3"/>
        <v>0</v>
      </c>
      <c r="P16" s="30">
        <f t="shared" si="3"/>
        <v>0</v>
      </c>
      <c r="Q16" s="42">
        <f t="shared" si="3"/>
        <v>0</v>
      </c>
      <c r="R16" s="42">
        <f t="shared" si="3"/>
        <v>0</v>
      </c>
      <c r="S16" s="42"/>
    </row>
    <row r="17" spans="1:19" s="6" customFormat="1" ht="84.75" customHeight="1" hidden="1">
      <c r="A17" s="35" t="s">
        <v>16</v>
      </c>
      <c r="B17" s="36" t="s">
        <v>13</v>
      </c>
      <c r="C17" s="36" t="s">
        <v>13</v>
      </c>
      <c r="D17" s="37" t="s">
        <v>13</v>
      </c>
      <c r="E17" s="36" t="s">
        <v>13</v>
      </c>
      <c r="F17" s="42"/>
      <c r="G17" s="42"/>
      <c r="H17" s="42"/>
      <c r="I17" s="42"/>
      <c r="J17" s="42"/>
      <c r="K17" s="42"/>
      <c r="L17" s="42"/>
      <c r="M17" s="29"/>
      <c r="N17" s="29"/>
      <c r="O17" s="29"/>
      <c r="P17" s="30"/>
      <c r="Q17" s="42"/>
      <c r="R17" s="42"/>
      <c r="S17" s="42"/>
    </row>
    <row r="18" spans="1:19" s="6" customFormat="1" ht="80.25" customHeight="1" hidden="1">
      <c r="A18" s="35" t="s">
        <v>17</v>
      </c>
      <c r="B18" s="36" t="s">
        <v>13</v>
      </c>
      <c r="C18" s="36" t="s">
        <v>13</v>
      </c>
      <c r="D18" s="37" t="s">
        <v>13</v>
      </c>
      <c r="E18" s="36" t="s">
        <v>13</v>
      </c>
      <c r="F18" s="48">
        <v>0</v>
      </c>
      <c r="G18" s="48"/>
      <c r="H18" s="48">
        <v>0</v>
      </c>
      <c r="I18" s="48"/>
      <c r="J18" s="48"/>
      <c r="K18" s="48">
        <v>0</v>
      </c>
      <c r="L18" s="48">
        <v>0</v>
      </c>
      <c r="M18" s="49">
        <v>0</v>
      </c>
      <c r="N18" s="49">
        <v>0</v>
      </c>
      <c r="O18" s="49">
        <v>0</v>
      </c>
      <c r="P18" s="50">
        <v>0</v>
      </c>
      <c r="Q18" s="48">
        <v>0</v>
      </c>
      <c r="R18" s="48">
        <v>0</v>
      </c>
      <c r="S18" s="48"/>
    </row>
    <row r="19" spans="1:19" ht="19.5" customHeight="1">
      <c r="A19" s="51" t="s">
        <v>61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52">
        <f>P23+P36</f>
        <v>0</v>
      </c>
      <c r="Q19" s="52">
        <f>Q23+Q36</f>
        <v>0</v>
      </c>
      <c r="R19" s="52">
        <f>R23+R36</f>
        <v>0</v>
      </c>
      <c r="S19" s="52">
        <f>S23+S36</f>
        <v>0</v>
      </c>
    </row>
    <row r="20" spans="1:19" ht="39" hidden="1">
      <c r="A20" s="32" t="s">
        <v>19</v>
      </c>
      <c r="B20" s="33"/>
      <c r="C20" s="33"/>
      <c r="D20" s="27"/>
      <c r="E20" s="33"/>
      <c r="F20" s="54">
        <f>F21+F22</f>
        <v>0</v>
      </c>
      <c r="G20" s="54"/>
      <c r="H20" s="54">
        <f aca="true" t="shared" si="4" ref="H20:R20">H21+H22</f>
        <v>0</v>
      </c>
      <c r="I20" s="54"/>
      <c r="J20" s="54"/>
      <c r="K20" s="54">
        <f t="shared" si="4"/>
        <v>0</v>
      </c>
      <c r="L20" s="54">
        <f t="shared" si="4"/>
        <v>0</v>
      </c>
      <c r="M20" s="53">
        <f t="shared" si="4"/>
        <v>0</v>
      </c>
      <c r="N20" s="53">
        <f t="shared" si="4"/>
        <v>0</v>
      </c>
      <c r="O20" s="53">
        <f t="shared" si="4"/>
        <v>0</v>
      </c>
      <c r="P20" s="55">
        <f t="shared" si="4"/>
        <v>0</v>
      </c>
      <c r="Q20" s="54">
        <f t="shared" si="4"/>
        <v>0</v>
      </c>
      <c r="R20" s="54">
        <f t="shared" si="4"/>
        <v>0</v>
      </c>
      <c r="S20" s="54"/>
    </row>
    <row r="21" spans="1:19" ht="39" hidden="1">
      <c r="A21" s="56" t="s">
        <v>20</v>
      </c>
      <c r="B21" s="36" t="s">
        <v>13</v>
      </c>
      <c r="C21" s="36" t="s">
        <v>13</v>
      </c>
      <c r="D21" s="37" t="s">
        <v>13</v>
      </c>
      <c r="E21" s="36" t="s">
        <v>13</v>
      </c>
      <c r="F21" s="57">
        <v>0</v>
      </c>
      <c r="G21" s="57"/>
      <c r="H21" s="57">
        <v>0</v>
      </c>
      <c r="I21" s="57"/>
      <c r="J21" s="57"/>
      <c r="K21" s="57">
        <v>0</v>
      </c>
      <c r="L21" s="57">
        <v>0</v>
      </c>
      <c r="M21" s="58">
        <v>0</v>
      </c>
      <c r="N21" s="58">
        <v>0</v>
      </c>
      <c r="O21" s="58">
        <v>0</v>
      </c>
      <c r="P21" s="59">
        <v>0</v>
      </c>
      <c r="Q21" s="57">
        <v>0</v>
      </c>
      <c r="R21" s="57">
        <v>0</v>
      </c>
      <c r="S21" s="57"/>
    </row>
    <row r="22" spans="1:19" ht="25.5" customHeight="1" hidden="1">
      <c r="A22" s="60" t="s">
        <v>21</v>
      </c>
      <c r="B22" s="36" t="s">
        <v>13</v>
      </c>
      <c r="C22" s="36" t="s">
        <v>13</v>
      </c>
      <c r="D22" s="37" t="s">
        <v>13</v>
      </c>
      <c r="E22" s="36" t="s">
        <v>13</v>
      </c>
      <c r="F22" s="57">
        <v>0</v>
      </c>
      <c r="G22" s="57"/>
      <c r="H22" s="57">
        <v>0</v>
      </c>
      <c r="I22" s="57"/>
      <c r="J22" s="57"/>
      <c r="K22" s="57">
        <v>0</v>
      </c>
      <c r="L22" s="57">
        <v>0</v>
      </c>
      <c r="M22" s="58">
        <v>0</v>
      </c>
      <c r="N22" s="58">
        <v>0</v>
      </c>
      <c r="O22" s="58">
        <v>0</v>
      </c>
      <c r="P22" s="59">
        <v>0</v>
      </c>
      <c r="Q22" s="57">
        <v>0</v>
      </c>
      <c r="R22" s="57">
        <v>0</v>
      </c>
      <c r="S22" s="57"/>
    </row>
    <row r="23" spans="1:19" ht="27" customHeight="1">
      <c r="A23" s="94" t="s">
        <v>62</v>
      </c>
      <c r="B23" s="36"/>
      <c r="C23" s="36" t="s">
        <v>13</v>
      </c>
      <c r="D23" s="37"/>
      <c r="E23" s="36"/>
      <c r="F23" s="36"/>
      <c r="G23" s="36"/>
      <c r="H23" s="36"/>
      <c r="I23" s="36"/>
      <c r="J23" s="95"/>
      <c r="K23" s="95"/>
      <c r="L23" s="95"/>
      <c r="M23" s="95"/>
      <c r="N23" s="95"/>
      <c r="O23" s="95"/>
      <c r="P23" s="79"/>
      <c r="Q23" s="79"/>
      <c r="R23" s="79"/>
      <c r="S23" s="79"/>
    </row>
    <row r="24" spans="1:19" ht="14.25" customHeight="1">
      <c r="A24" s="56" t="s">
        <v>63</v>
      </c>
      <c r="B24" s="36"/>
      <c r="C24" s="36"/>
      <c r="D24" s="37"/>
      <c r="E24" s="36"/>
      <c r="F24" s="36"/>
      <c r="G24" s="36"/>
      <c r="H24" s="36"/>
      <c r="I24" s="36"/>
      <c r="J24" s="95"/>
      <c r="K24" s="95"/>
      <c r="L24" s="95"/>
      <c r="M24" s="95"/>
      <c r="N24" s="95"/>
      <c r="O24" s="95"/>
      <c r="P24" s="79"/>
      <c r="Q24" s="79"/>
      <c r="R24" s="79"/>
      <c r="S24" s="79"/>
    </row>
    <row r="25" spans="1:20" ht="26.25">
      <c r="A25" s="62" t="s">
        <v>64</v>
      </c>
      <c r="B25" s="36" t="s">
        <v>13</v>
      </c>
      <c r="C25" s="36" t="s">
        <v>13</v>
      </c>
      <c r="D25" s="36" t="s">
        <v>13</v>
      </c>
      <c r="E25" s="36" t="s">
        <v>13</v>
      </c>
      <c r="F25" s="37" t="s">
        <v>13</v>
      </c>
      <c r="G25" s="36" t="s">
        <v>13</v>
      </c>
      <c r="H25" s="36" t="s">
        <v>13</v>
      </c>
      <c r="I25" s="36" t="s">
        <v>13</v>
      </c>
      <c r="J25" s="36" t="s">
        <v>13</v>
      </c>
      <c r="K25" s="36" t="s">
        <v>13</v>
      </c>
      <c r="L25" s="96">
        <v>3154.9</v>
      </c>
      <c r="M25" s="58">
        <v>4311.05</v>
      </c>
      <c r="N25" s="97">
        <v>6367.5</v>
      </c>
      <c r="O25" s="97">
        <v>6319.4</v>
      </c>
      <c r="P25" s="59">
        <f>3145.7+4372.5</f>
        <v>7518.2</v>
      </c>
      <c r="Q25" s="96">
        <f>3530.7+6693.2</f>
        <v>10223.9</v>
      </c>
      <c r="R25" s="96">
        <f>3543.2+7008.3</f>
        <v>10551.5</v>
      </c>
      <c r="S25" s="96">
        <f>3555.9+7023.6</f>
        <v>10579.5</v>
      </c>
      <c r="T25" s="1" t="s">
        <v>25</v>
      </c>
    </row>
    <row r="26" spans="1:19" ht="16.5" customHeight="1">
      <c r="A26" s="62" t="s">
        <v>65</v>
      </c>
      <c r="B26" s="36"/>
      <c r="C26" s="36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ht="52.5" hidden="1">
      <c r="A27" s="46" t="s">
        <v>27</v>
      </c>
      <c r="B27" s="36"/>
      <c r="C27" s="36"/>
      <c r="D27" s="37"/>
      <c r="E27" s="36"/>
      <c r="F27" s="36">
        <v>0</v>
      </c>
      <c r="G27" s="36"/>
      <c r="H27" s="36">
        <v>0</v>
      </c>
      <c r="I27" s="36"/>
      <c r="J27" s="36"/>
      <c r="K27" s="36">
        <v>0</v>
      </c>
      <c r="L27" s="36">
        <v>0</v>
      </c>
      <c r="M27" s="99">
        <v>0</v>
      </c>
      <c r="N27" s="99">
        <v>0</v>
      </c>
      <c r="O27" s="99">
        <v>0</v>
      </c>
      <c r="P27" s="37">
        <v>0</v>
      </c>
      <c r="Q27" s="36">
        <v>0</v>
      </c>
      <c r="R27" s="36">
        <v>0</v>
      </c>
      <c r="S27" s="36"/>
    </row>
    <row r="28" spans="1:19" ht="27" customHeight="1" hidden="1">
      <c r="A28" s="69" t="s">
        <v>28</v>
      </c>
      <c r="B28" s="36" t="s">
        <v>13</v>
      </c>
      <c r="C28" s="36" t="s">
        <v>13</v>
      </c>
      <c r="D28" s="37" t="s">
        <v>13</v>
      </c>
      <c r="E28" s="36" t="s">
        <v>13</v>
      </c>
      <c r="F28" s="57">
        <v>0</v>
      </c>
      <c r="G28" s="57"/>
      <c r="H28" s="57">
        <v>0</v>
      </c>
      <c r="I28" s="57"/>
      <c r="J28" s="57"/>
      <c r="K28" s="57">
        <v>0</v>
      </c>
      <c r="L28" s="57">
        <v>0</v>
      </c>
      <c r="M28" s="58">
        <v>0</v>
      </c>
      <c r="N28" s="58">
        <v>0</v>
      </c>
      <c r="O28" s="58">
        <v>0</v>
      </c>
      <c r="P28" s="59">
        <v>0</v>
      </c>
      <c r="Q28" s="57">
        <v>0</v>
      </c>
      <c r="R28" s="57">
        <v>0</v>
      </c>
      <c r="S28" s="57"/>
    </row>
    <row r="29" spans="1:19" ht="36" customHeight="1" hidden="1">
      <c r="A29" s="69"/>
      <c r="B29" s="36"/>
      <c r="C29" s="36"/>
      <c r="D29" s="37"/>
      <c r="E29" s="36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9"/>
      <c r="Q29" s="57"/>
      <c r="R29" s="57"/>
      <c r="S29" s="57"/>
    </row>
    <row r="30" spans="1:19" ht="12.75" hidden="1">
      <c r="A30" s="69"/>
      <c r="B30" s="36"/>
      <c r="C30" s="36"/>
      <c r="D30" s="36"/>
      <c r="E30" s="36"/>
      <c r="F30" s="57"/>
      <c r="G30" s="57"/>
      <c r="H30" s="57"/>
      <c r="I30" s="57"/>
      <c r="J30" s="57"/>
      <c r="K30" s="57"/>
      <c r="L30" s="57"/>
      <c r="M30" s="58"/>
      <c r="N30" s="58"/>
      <c r="O30" s="58"/>
      <c r="P30" s="59"/>
      <c r="Q30" s="57"/>
      <c r="R30" s="57"/>
      <c r="S30" s="57"/>
    </row>
    <row r="31" spans="1:19" ht="12.75" hidden="1">
      <c r="A31" s="69"/>
      <c r="B31" s="36"/>
      <c r="C31" s="36"/>
      <c r="D31" s="36"/>
      <c r="E31" s="36"/>
      <c r="F31" s="57"/>
      <c r="G31" s="57"/>
      <c r="H31" s="57"/>
      <c r="I31" s="57"/>
      <c r="J31" s="57"/>
      <c r="K31" s="57"/>
      <c r="L31" s="57"/>
      <c r="M31" s="58"/>
      <c r="N31" s="58"/>
      <c r="O31" s="58"/>
      <c r="P31" s="59"/>
      <c r="Q31" s="57"/>
      <c r="R31" s="57"/>
      <c r="S31" s="57"/>
    </row>
    <row r="32" spans="1:19" ht="12.75" hidden="1">
      <c r="A32" s="69"/>
      <c r="B32" s="36"/>
      <c r="C32" s="36"/>
      <c r="D32" s="36"/>
      <c r="E32" s="36"/>
      <c r="F32" s="57"/>
      <c r="G32" s="57"/>
      <c r="H32" s="57"/>
      <c r="I32" s="57"/>
      <c r="J32" s="57"/>
      <c r="K32" s="57"/>
      <c r="L32" s="57"/>
      <c r="M32" s="58"/>
      <c r="N32" s="58"/>
      <c r="O32" s="58"/>
      <c r="P32" s="59"/>
      <c r="Q32" s="57"/>
      <c r="R32" s="57"/>
      <c r="S32" s="57"/>
    </row>
    <row r="33" spans="1:19" ht="12.75" hidden="1">
      <c r="A33" s="69"/>
      <c r="B33" s="36"/>
      <c r="C33" s="36"/>
      <c r="D33" s="36"/>
      <c r="E33" s="36"/>
      <c r="F33" s="57"/>
      <c r="G33" s="57"/>
      <c r="H33" s="57"/>
      <c r="I33" s="57"/>
      <c r="J33" s="57"/>
      <c r="K33" s="57"/>
      <c r="L33" s="57"/>
      <c r="M33" s="58"/>
      <c r="N33" s="58"/>
      <c r="O33" s="58"/>
      <c r="P33" s="59"/>
      <c r="Q33" s="57"/>
      <c r="R33" s="57"/>
      <c r="S33" s="57"/>
    </row>
    <row r="34" spans="1:19" ht="12.75" hidden="1">
      <c r="A34" s="69"/>
      <c r="B34" s="36"/>
      <c r="C34" s="36"/>
      <c r="D34" s="36"/>
      <c r="E34" s="36"/>
      <c r="F34" s="57"/>
      <c r="G34" s="57"/>
      <c r="H34" s="57"/>
      <c r="I34" s="57"/>
      <c r="J34" s="57"/>
      <c r="K34" s="57"/>
      <c r="L34" s="57"/>
      <c r="M34" s="58"/>
      <c r="N34" s="58"/>
      <c r="O34" s="58"/>
      <c r="P34" s="59"/>
      <c r="Q34" s="57"/>
      <c r="R34" s="57"/>
      <c r="S34" s="57"/>
    </row>
    <row r="35" spans="1:20" ht="22.5" customHeight="1">
      <c r="A35" s="100" t="s">
        <v>66</v>
      </c>
      <c r="B35" s="83" t="s">
        <v>67</v>
      </c>
      <c r="C35" s="36"/>
      <c r="D35" s="101">
        <v>39</v>
      </c>
      <c r="E35" s="101">
        <v>39</v>
      </c>
      <c r="F35" s="101">
        <f>2115.2+270</f>
        <v>2385.2</v>
      </c>
      <c r="G35" s="101">
        <v>39</v>
      </c>
      <c r="H35" s="101">
        <v>3117.4</v>
      </c>
      <c r="I35" s="101">
        <v>39</v>
      </c>
      <c r="J35" s="57"/>
      <c r="K35" s="57"/>
      <c r="L35" s="57"/>
      <c r="M35" s="58"/>
      <c r="N35" s="58"/>
      <c r="O35" s="58"/>
      <c r="P35" s="37" t="s">
        <v>13</v>
      </c>
      <c r="Q35" s="36" t="s">
        <v>13</v>
      </c>
      <c r="R35" s="36" t="s">
        <v>13</v>
      </c>
      <c r="S35" s="36" t="s">
        <v>13</v>
      </c>
      <c r="T35" s="1" t="s">
        <v>68</v>
      </c>
    </row>
    <row r="36" spans="1:19" ht="42" customHeight="1">
      <c r="A36" s="32" t="s">
        <v>30</v>
      </c>
      <c r="B36" s="36"/>
      <c r="C36" s="36"/>
      <c r="D36" s="37"/>
      <c r="E36" s="36"/>
      <c r="F36" s="36"/>
      <c r="G36" s="36"/>
      <c r="H36" s="36"/>
      <c r="I36" s="36"/>
      <c r="J36" s="96"/>
      <c r="K36" s="96">
        <v>2115.2</v>
      </c>
      <c r="L36" s="96">
        <v>2115.2</v>
      </c>
      <c r="M36" s="97">
        <v>15395.1</v>
      </c>
      <c r="N36" s="97"/>
      <c r="O36" s="97"/>
      <c r="P36" s="37"/>
      <c r="Q36" s="37"/>
      <c r="R36" s="37"/>
      <c r="S36" s="37"/>
    </row>
    <row r="37" spans="1:19" ht="42" customHeight="1" hidden="1">
      <c r="A37" s="46" t="s">
        <v>31</v>
      </c>
      <c r="B37" s="36"/>
      <c r="C37" s="36"/>
      <c r="D37" s="37"/>
      <c r="E37" s="36"/>
      <c r="F37" s="102">
        <v>0</v>
      </c>
      <c r="G37" s="102"/>
      <c r="H37" s="102">
        <v>0</v>
      </c>
      <c r="I37" s="102"/>
      <c r="J37" s="102"/>
      <c r="K37" s="102">
        <v>0</v>
      </c>
      <c r="L37" s="102">
        <v>0</v>
      </c>
      <c r="M37" s="21">
        <v>0</v>
      </c>
      <c r="N37" s="21">
        <v>0</v>
      </c>
      <c r="O37" s="21">
        <v>0</v>
      </c>
      <c r="P37" s="103">
        <v>0</v>
      </c>
      <c r="Q37" s="102">
        <v>0</v>
      </c>
      <c r="R37" s="102">
        <v>0</v>
      </c>
      <c r="S37" s="102"/>
    </row>
    <row r="38" spans="1:19" ht="49.5" customHeight="1" hidden="1">
      <c r="A38" s="56" t="s">
        <v>32</v>
      </c>
      <c r="B38" s="104" t="s">
        <v>13</v>
      </c>
      <c r="C38" s="104" t="s">
        <v>13</v>
      </c>
      <c r="D38" s="105" t="s">
        <v>13</v>
      </c>
      <c r="E38" s="104" t="s">
        <v>13</v>
      </c>
      <c r="F38" s="57">
        <v>0</v>
      </c>
      <c r="G38" s="57"/>
      <c r="H38" s="57">
        <v>0</v>
      </c>
      <c r="I38" s="57"/>
      <c r="J38" s="57"/>
      <c r="K38" s="57">
        <v>0</v>
      </c>
      <c r="L38" s="57">
        <v>0</v>
      </c>
      <c r="M38" s="58">
        <v>0</v>
      </c>
      <c r="N38" s="58">
        <v>0</v>
      </c>
      <c r="O38" s="58">
        <v>0</v>
      </c>
      <c r="P38" s="59">
        <v>0</v>
      </c>
      <c r="Q38" s="57">
        <v>0</v>
      </c>
      <c r="R38" s="57">
        <v>0</v>
      </c>
      <c r="S38" s="57"/>
    </row>
    <row r="39" spans="1:19" ht="48.75" customHeight="1" hidden="1">
      <c r="A39" s="106" t="s">
        <v>33</v>
      </c>
      <c r="B39" s="104"/>
      <c r="C39" s="104"/>
      <c r="D39" s="105"/>
      <c r="E39" s="104"/>
      <c r="F39" s="107">
        <v>0</v>
      </c>
      <c r="G39" s="107"/>
      <c r="H39" s="107">
        <v>0</v>
      </c>
      <c r="I39" s="107"/>
      <c r="J39" s="107"/>
      <c r="K39" s="107">
        <v>0</v>
      </c>
      <c r="L39" s="107">
        <v>0</v>
      </c>
      <c r="M39" s="108">
        <v>0</v>
      </c>
      <c r="N39" s="108">
        <v>0</v>
      </c>
      <c r="O39" s="108">
        <v>0</v>
      </c>
      <c r="P39" s="109">
        <v>0</v>
      </c>
      <c r="Q39" s="107">
        <v>0</v>
      </c>
      <c r="R39" s="107">
        <v>0</v>
      </c>
      <c r="S39" s="107"/>
    </row>
    <row r="40" spans="1:19" ht="15.75" customHeight="1">
      <c r="A40" s="56" t="s">
        <v>69</v>
      </c>
      <c r="B40" s="104"/>
      <c r="C40" s="104"/>
      <c r="D40" s="105"/>
      <c r="E40" s="104"/>
      <c r="F40" s="107"/>
      <c r="G40" s="107"/>
      <c r="H40" s="107"/>
      <c r="I40" s="107"/>
      <c r="J40" s="107"/>
      <c r="K40" s="107"/>
      <c r="L40" s="107"/>
      <c r="M40" s="108"/>
      <c r="N40" s="108"/>
      <c r="O40" s="108"/>
      <c r="P40" s="109"/>
      <c r="Q40" s="107"/>
      <c r="R40" s="107"/>
      <c r="S40" s="107"/>
    </row>
    <row r="41" spans="1:19" ht="28.5" customHeight="1">
      <c r="A41" s="110" t="s">
        <v>64</v>
      </c>
      <c r="B41" s="36" t="s">
        <v>13</v>
      </c>
      <c r="C41" s="36" t="s">
        <v>13</v>
      </c>
      <c r="D41" s="36" t="s">
        <v>13</v>
      </c>
      <c r="E41" s="36" t="s">
        <v>13</v>
      </c>
      <c r="F41" s="37" t="s">
        <v>13</v>
      </c>
      <c r="G41" s="36" t="s">
        <v>13</v>
      </c>
      <c r="H41" s="36" t="s">
        <v>13</v>
      </c>
      <c r="I41" s="36" t="s">
        <v>13</v>
      </c>
      <c r="J41" s="36" t="s">
        <v>13</v>
      </c>
      <c r="K41" s="36" t="s">
        <v>13</v>
      </c>
      <c r="L41" s="57"/>
      <c r="M41" s="58"/>
      <c r="N41" s="58"/>
      <c r="O41" s="58"/>
      <c r="P41" s="18">
        <v>17510.3</v>
      </c>
      <c r="Q41" s="96">
        <f>638.9+1085.5</f>
        <v>1724.4</v>
      </c>
      <c r="R41" s="96">
        <f>639+1085.5</f>
        <v>1724.5</v>
      </c>
      <c r="S41" s="96">
        <f>639+1085.5</f>
        <v>1724.5</v>
      </c>
    </row>
    <row r="42" spans="1:19" ht="14.25" customHeight="1">
      <c r="A42" s="110" t="s">
        <v>65</v>
      </c>
      <c r="B42" s="36"/>
      <c r="C42" s="36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21" ht="22.5" customHeight="1">
      <c r="A43" s="110" t="s">
        <v>66</v>
      </c>
      <c r="B43" s="83" t="s">
        <v>67</v>
      </c>
      <c r="C43" s="36"/>
      <c r="D43" s="101">
        <v>39</v>
      </c>
      <c r="E43" s="101">
        <v>39</v>
      </c>
      <c r="F43" s="101">
        <f>2115.2+270</f>
        <v>2385.2</v>
      </c>
      <c r="G43" s="101">
        <v>39</v>
      </c>
      <c r="H43" s="101">
        <v>3117.4</v>
      </c>
      <c r="I43" s="101">
        <v>39</v>
      </c>
      <c r="J43" s="57"/>
      <c r="K43" s="57"/>
      <c r="L43" s="57"/>
      <c r="M43" s="58"/>
      <c r="N43" s="58"/>
      <c r="O43" s="58"/>
      <c r="P43" s="37" t="s">
        <v>13</v>
      </c>
      <c r="Q43" s="36" t="s">
        <v>13</v>
      </c>
      <c r="R43" s="36" t="s">
        <v>13</v>
      </c>
      <c r="S43" s="111" t="s">
        <v>13</v>
      </c>
      <c r="T43" s="1" t="s">
        <v>68</v>
      </c>
      <c r="U43" s="112"/>
    </row>
    <row r="44" spans="1:19" ht="19.5" customHeight="1">
      <c r="A44" s="51" t="s">
        <v>70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>
        <f>P45+P54+P59+P65</f>
        <v>6058</v>
      </c>
      <c r="Q44" s="114">
        <f>Q45+Q54+Q59+Q65</f>
        <v>5476</v>
      </c>
      <c r="R44" s="114">
        <f>R45+R54+R59+R65</f>
        <v>177.4</v>
      </c>
      <c r="S44" s="114">
        <f>S45+S54+S59+S65</f>
        <v>277.6</v>
      </c>
    </row>
    <row r="45" spans="1:19" s="5" customFormat="1" ht="26.25">
      <c r="A45" s="32" t="s">
        <v>71</v>
      </c>
      <c r="B45" s="36"/>
      <c r="C45" s="36"/>
      <c r="D45" s="37"/>
      <c r="E45" s="36"/>
      <c r="F45" s="36"/>
      <c r="G45" s="36"/>
      <c r="H45" s="36"/>
      <c r="I45" s="36"/>
      <c r="J45" s="83"/>
      <c r="K45" s="83">
        <v>202287.4</v>
      </c>
      <c r="L45" s="83">
        <v>205038.9</v>
      </c>
      <c r="M45" s="87">
        <f>M47+M51</f>
        <v>48785.4</v>
      </c>
      <c r="N45" s="87">
        <f>N47+N51</f>
        <v>-1606.3999999999999</v>
      </c>
      <c r="O45" s="87">
        <f>O47+O51</f>
        <v>-1558.3</v>
      </c>
      <c r="P45" s="103"/>
      <c r="Q45" s="103"/>
      <c r="R45" s="103"/>
      <c r="S45" s="103"/>
    </row>
    <row r="46" spans="1:19" s="5" customFormat="1" ht="14.25">
      <c r="A46" s="62" t="s">
        <v>72</v>
      </c>
      <c r="B46" s="36"/>
      <c r="C46" s="36"/>
      <c r="D46" s="37"/>
      <c r="E46" s="36"/>
      <c r="F46" s="36"/>
      <c r="G46" s="36"/>
      <c r="H46" s="36"/>
      <c r="I46" s="36"/>
      <c r="J46" s="83"/>
      <c r="K46" s="83"/>
      <c r="L46" s="83"/>
      <c r="M46" s="87"/>
      <c r="N46" s="87"/>
      <c r="O46" s="87"/>
      <c r="P46" s="59"/>
      <c r="Q46" s="59"/>
      <c r="R46" s="59"/>
      <c r="S46" s="59"/>
    </row>
    <row r="47" spans="1:19" s="5" customFormat="1" ht="25.5" customHeight="1">
      <c r="A47" s="62" t="s">
        <v>37</v>
      </c>
      <c r="B47" s="36" t="s">
        <v>13</v>
      </c>
      <c r="C47" s="36" t="s">
        <v>13</v>
      </c>
      <c r="D47" s="36" t="s">
        <v>13</v>
      </c>
      <c r="E47" s="36" t="s">
        <v>13</v>
      </c>
      <c r="F47" s="37" t="s">
        <v>13</v>
      </c>
      <c r="G47" s="36" t="s">
        <v>13</v>
      </c>
      <c r="H47" s="36" t="s">
        <v>13</v>
      </c>
      <c r="I47" s="36" t="s">
        <v>13</v>
      </c>
      <c r="J47" s="86"/>
      <c r="K47" s="83">
        <f>149302.7+28629.5+4159.5+450</f>
        <v>182541.7</v>
      </c>
      <c r="L47" s="83">
        <f>147896.6+32268.9+4159.7+450</f>
        <v>184775.2</v>
      </c>
      <c r="M47" s="87">
        <f>28242.8+731.2+17326.8+800</f>
        <v>47100.8</v>
      </c>
      <c r="N47" s="15">
        <f>116.2-1722.6</f>
        <v>-1606.3999999999999</v>
      </c>
      <c r="O47" s="15">
        <f>184.7-1743</f>
        <v>-1558.3</v>
      </c>
      <c r="P47" s="18">
        <v>242856.1</v>
      </c>
      <c r="Q47" s="96">
        <v>260094.5</v>
      </c>
      <c r="R47" s="96">
        <v>265199.1</v>
      </c>
      <c r="S47" s="96">
        <v>267573.5</v>
      </c>
    </row>
    <row r="48" spans="1:19" s="5" customFormat="1" ht="16.5" customHeight="1">
      <c r="A48" s="62" t="s">
        <v>65</v>
      </c>
      <c r="B48" s="36"/>
      <c r="C48" s="36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s="5" customFormat="1" ht="15" customHeight="1">
      <c r="A49" s="110" t="s">
        <v>73</v>
      </c>
      <c r="B49" s="83" t="s">
        <v>74</v>
      </c>
      <c r="C49" s="83">
        <v>4084</v>
      </c>
      <c r="D49" s="12">
        <v>4336</v>
      </c>
      <c r="E49" s="83">
        <v>4838</v>
      </c>
      <c r="F49" s="83"/>
      <c r="G49" s="83">
        <v>4841</v>
      </c>
      <c r="H49" s="86">
        <f>147684.2+27615.3+4157.5+450</f>
        <v>179907</v>
      </c>
      <c r="I49" s="86">
        <v>4836</v>
      </c>
      <c r="J49" s="86"/>
      <c r="K49" s="83"/>
      <c r="L49" s="83"/>
      <c r="M49" s="87"/>
      <c r="N49" s="15"/>
      <c r="O49" s="15"/>
      <c r="P49" s="37" t="s">
        <v>13</v>
      </c>
      <c r="Q49" s="36" t="s">
        <v>13</v>
      </c>
      <c r="R49" s="36" t="s">
        <v>13</v>
      </c>
      <c r="S49" s="111" t="s">
        <v>13</v>
      </c>
    </row>
    <row r="50" spans="1:19" s="5" customFormat="1" ht="14.25">
      <c r="A50" s="62" t="s">
        <v>75</v>
      </c>
      <c r="B50" s="36"/>
      <c r="C50" s="36"/>
      <c r="D50" s="37"/>
      <c r="E50" s="36"/>
      <c r="F50" s="36"/>
      <c r="G50" s="36"/>
      <c r="H50" s="36"/>
      <c r="I50" s="36"/>
      <c r="J50" s="83"/>
      <c r="K50" s="83"/>
      <c r="L50" s="83"/>
      <c r="M50" s="87"/>
      <c r="N50" s="87"/>
      <c r="O50" s="87"/>
      <c r="P50" s="59"/>
      <c r="Q50" s="59"/>
      <c r="R50" s="59"/>
      <c r="S50" s="59"/>
    </row>
    <row r="51" spans="1:19" s="5" customFormat="1" ht="26.25">
      <c r="A51" s="62" t="s">
        <v>39</v>
      </c>
      <c r="B51" s="36" t="s">
        <v>13</v>
      </c>
      <c r="C51" s="36" t="s">
        <v>13</v>
      </c>
      <c r="D51" s="36" t="s">
        <v>13</v>
      </c>
      <c r="E51" s="36" t="s">
        <v>13</v>
      </c>
      <c r="F51" s="37" t="s">
        <v>13</v>
      </c>
      <c r="G51" s="36" t="s">
        <v>13</v>
      </c>
      <c r="H51" s="36" t="s">
        <v>13</v>
      </c>
      <c r="I51" s="36" t="s">
        <v>13</v>
      </c>
      <c r="J51" s="83"/>
      <c r="K51" s="83">
        <v>19745.7</v>
      </c>
      <c r="L51" s="83">
        <v>20263.7</v>
      </c>
      <c r="M51" s="15">
        <v>1684.6</v>
      </c>
      <c r="N51" s="15"/>
      <c r="O51" s="15"/>
      <c r="P51" s="18">
        <v>14627.2</v>
      </c>
      <c r="Q51" s="57">
        <v>0</v>
      </c>
      <c r="R51" s="57">
        <v>0</v>
      </c>
      <c r="S51" s="57">
        <v>0</v>
      </c>
    </row>
    <row r="52" spans="1:19" s="5" customFormat="1" ht="17.25" customHeight="1">
      <c r="A52" s="62" t="s">
        <v>76</v>
      </c>
      <c r="B52" s="36"/>
      <c r="C52" s="36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1:19" s="5" customFormat="1" ht="24.75">
      <c r="A53" s="115" t="s">
        <v>77</v>
      </c>
      <c r="B53" s="83" t="s">
        <v>40</v>
      </c>
      <c r="C53" s="83"/>
      <c r="D53" s="12">
        <v>29281</v>
      </c>
      <c r="E53" s="83">
        <v>0</v>
      </c>
      <c r="F53" s="83">
        <v>49569.3</v>
      </c>
      <c r="G53" s="83">
        <v>0</v>
      </c>
      <c r="H53" s="83">
        <v>19756.3</v>
      </c>
      <c r="I53" s="83">
        <v>0</v>
      </c>
      <c r="J53" s="83"/>
      <c r="K53" s="83"/>
      <c r="L53" s="83"/>
      <c r="M53" s="15"/>
      <c r="N53" s="15"/>
      <c r="O53" s="15"/>
      <c r="P53" s="37" t="s">
        <v>13</v>
      </c>
      <c r="Q53" s="36" t="s">
        <v>13</v>
      </c>
      <c r="R53" s="36" t="s">
        <v>13</v>
      </c>
      <c r="S53" s="111" t="s">
        <v>13</v>
      </c>
    </row>
    <row r="54" spans="1:19" s="5" customFormat="1" ht="29.25" customHeight="1">
      <c r="A54" s="94" t="s">
        <v>78</v>
      </c>
      <c r="B54" s="36"/>
      <c r="C54" s="36"/>
      <c r="D54" s="37"/>
      <c r="E54" s="36"/>
      <c r="F54" s="36"/>
      <c r="G54" s="36"/>
      <c r="H54" s="36"/>
      <c r="I54" s="36"/>
      <c r="J54" s="83"/>
      <c r="K54" s="83"/>
      <c r="L54" s="83"/>
      <c r="M54" s="15"/>
      <c r="N54" s="15"/>
      <c r="O54" s="15"/>
      <c r="P54" s="103"/>
      <c r="Q54" s="103"/>
      <c r="R54" s="103"/>
      <c r="S54" s="103"/>
    </row>
    <row r="55" spans="1:19" s="5" customFormat="1" ht="14.25">
      <c r="A55" s="62" t="s">
        <v>79</v>
      </c>
      <c r="B55" s="36"/>
      <c r="C55" s="36"/>
      <c r="D55" s="37"/>
      <c r="E55" s="36"/>
      <c r="F55" s="36"/>
      <c r="G55" s="36"/>
      <c r="H55" s="36"/>
      <c r="I55" s="36"/>
      <c r="J55" s="83"/>
      <c r="K55" s="83"/>
      <c r="L55" s="83"/>
      <c r="M55" s="15"/>
      <c r="N55" s="15"/>
      <c r="O55" s="15"/>
      <c r="P55" s="37"/>
      <c r="Q55" s="36"/>
      <c r="R55" s="36"/>
      <c r="S55" s="111"/>
    </row>
    <row r="56" spans="1:19" s="5" customFormat="1" ht="38.25" customHeight="1">
      <c r="A56" s="62" t="s">
        <v>80</v>
      </c>
      <c r="B56" s="36" t="s">
        <v>13</v>
      </c>
      <c r="C56" s="36" t="s">
        <v>13</v>
      </c>
      <c r="D56" s="37" t="s">
        <v>13</v>
      </c>
      <c r="E56" s="36" t="s">
        <v>13</v>
      </c>
      <c r="F56" s="36" t="s">
        <v>13</v>
      </c>
      <c r="G56" s="36" t="s">
        <v>13</v>
      </c>
      <c r="H56" s="36" t="s">
        <v>13</v>
      </c>
      <c r="I56" s="36" t="s">
        <v>13</v>
      </c>
      <c r="J56" s="86"/>
      <c r="K56" s="86">
        <v>10155.1</v>
      </c>
      <c r="L56" s="86">
        <v>10193.1</v>
      </c>
      <c r="M56" s="87"/>
      <c r="N56" s="87"/>
      <c r="O56" s="87"/>
      <c r="P56" s="59">
        <v>10140</v>
      </c>
      <c r="Q56" s="57">
        <v>10801.6</v>
      </c>
      <c r="R56" s="57">
        <v>10801.6</v>
      </c>
      <c r="S56" s="57">
        <v>10801.6</v>
      </c>
    </row>
    <row r="57" spans="1:19" s="5" customFormat="1" ht="22.5" customHeight="1">
      <c r="A57" s="62" t="s">
        <v>76</v>
      </c>
      <c r="B57" s="36"/>
      <c r="C57" s="36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1:19" s="5" customFormat="1" ht="15.75" customHeight="1">
      <c r="A58" s="110" t="s">
        <v>81</v>
      </c>
      <c r="B58" s="83" t="s">
        <v>82</v>
      </c>
      <c r="C58" s="17">
        <v>15400</v>
      </c>
      <c r="D58" s="12">
        <v>15400</v>
      </c>
      <c r="E58" s="83">
        <v>15400</v>
      </c>
      <c r="F58" s="83">
        <v>15400</v>
      </c>
      <c r="G58" s="83">
        <v>15400</v>
      </c>
      <c r="H58" s="86">
        <v>10140</v>
      </c>
      <c r="I58" s="86">
        <v>15400</v>
      </c>
      <c r="J58" s="86"/>
      <c r="K58" s="86"/>
      <c r="L58" s="86"/>
      <c r="M58" s="87"/>
      <c r="N58" s="87"/>
      <c r="O58" s="87"/>
      <c r="P58" s="36" t="s">
        <v>13</v>
      </c>
      <c r="Q58" s="36" t="s">
        <v>13</v>
      </c>
      <c r="R58" s="37" t="s">
        <v>13</v>
      </c>
      <c r="S58" s="36" t="s">
        <v>13</v>
      </c>
    </row>
    <row r="59" spans="1:19" s="5" customFormat="1" ht="42" customHeight="1">
      <c r="A59" s="84" t="s">
        <v>43</v>
      </c>
      <c r="B59" s="36" t="s">
        <v>13</v>
      </c>
      <c r="C59" s="36" t="s">
        <v>13</v>
      </c>
      <c r="D59" s="37" t="s">
        <v>13</v>
      </c>
      <c r="E59" s="36" t="s">
        <v>13</v>
      </c>
      <c r="F59" s="36" t="s">
        <v>13</v>
      </c>
      <c r="G59" s="36" t="s">
        <v>13</v>
      </c>
      <c r="H59" s="36" t="s">
        <v>13</v>
      </c>
      <c r="I59" s="36" t="s">
        <v>13</v>
      </c>
      <c r="J59" s="86"/>
      <c r="K59" s="86">
        <v>5432.9</v>
      </c>
      <c r="L59" s="86">
        <v>0</v>
      </c>
      <c r="M59" s="87">
        <v>858</v>
      </c>
      <c r="N59" s="87"/>
      <c r="O59" s="87"/>
      <c r="P59" s="59">
        <v>6058</v>
      </c>
      <c r="Q59" s="57">
        <f>43.1+5432.9</f>
        <v>5476</v>
      </c>
      <c r="R59" s="57">
        <v>177.4</v>
      </c>
      <c r="S59" s="57">
        <v>277.6</v>
      </c>
    </row>
    <row r="60" spans="1:19" s="5" customFormat="1" ht="30" customHeight="1" hidden="1">
      <c r="A60" s="85"/>
      <c r="B60" s="36"/>
      <c r="C60" s="36"/>
      <c r="D60" s="37"/>
      <c r="E60" s="36"/>
      <c r="F60" s="36"/>
      <c r="G60" s="36"/>
      <c r="H60" s="36"/>
      <c r="I60" s="36"/>
      <c r="J60" s="86"/>
      <c r="K60" s="86"/>
      <c r="L60" s="86"/>
      <c r="M60" s="87"/>
      <c r="N60" s="87"/>
      <c r="O60" s="87"/>
      <c r="P60" s="59">
        <f>H60+M60</f>
        <v>0</v>
      </c>
      <c r="Q60" s="57">
        <f>K60+N60</f>
        <v>0</v>
      </c>
      <c r="R60" s="57">
        <f>L60+O60</f>
        <v>0</v>
      </c>
      <c r="S60" s="57"/>
    </row>
    <row r="61" spans="1:19" s="5" customFormat="1" ht="18.75" customHeight="1" hidden="1">
      <c r="A61" s="62" t="s">
        <v>83</v>
      </c>
      <c r="B61" s="36"/>
      <c r="C61" s="36"/>
      <c r="D61" s="37"/>
      <c r="E61" s="36"/>
      <c r="F61" s="36"/>
      <c r="G61" s="36"/>
      <c r="H61" s="36"/>
      <c r="I61" s="36"/>
      <c r="J61" s="86"/>
      <c r="K61" s="86"/>
      <c r="L61" s="86"/>
      <c r="M61" s="87"/>
      <c r="N61" s="87"/>
      <c r="O61" s="87"/>
      <c r="P61" s="59"/>
      <c r="Q61" s="57"/>
      <c r="R61" s="57"/>
      <c r="S61" s="57"/>
    </row>
    <row r="62" spans="1:19" s="5" customFormat="1" ht="30" customHeight="1" hidden="1">
      <c r="A62" s="62" t="s">
        <v>84</v>
      </c>
      <c r="B62" s="36" t="s">
        <v>13</v>
      </c>
      <c r="C62" s="36" t="s">
        <v>13</v>
      </c>
      <c r="D62" s="37" t="s">
        <v>13</v>
      </c>
      <c r="E62" s="36" t="s">
        <v>13</v>
      </c>
      <c r="F62" s="36" t="s">
        <v>13</v>
      </c>
      <c r="G62" s="36" t="s">
        <v>13</v>
      </c>
      <c r="H62" s="36" t="s">
        <v>13</v>
      </c>
      <c r="I62" s="36" t="s">
        <v>13</v>
      </c>
      <c r="J62" s="86"/>
      <c r="K62" s="86"/>
      <c r="L62" s="86"/>
      <c r="M62" s="87"/>
      <c r="N62" s="87"/>
      <c r="O62" s="87"/>
      <c r="P62" s="59">
        <v>6058</v>
      </c>
      <c r="Q62" s="57">
        <v>5476</v>
      </c>
      <c r="R62" s="57">
        <v>177.4</v>
      </c>
      <c r="S62" s="57">
        <v>277.6</v>
      </c>
    </row>
    <row r="63" spans="1:21" s="5" customFormat="1" ht="15.75" customHeight="1" hidden="1">
      <c r="A63" s="62" t="s">
        <v>85</v>
      </c>
      <c r="B63" s="36" t="s">
        <v>13</v>
      </c>
      <c r="C63" s="36" t="s">
        <v>13</v>
      </c>
      <c r="D63" s="37" t="s">
        <v>13</v>
      </c>
      <c r="E63" s="36" t="s">
        <v>13</v>
      </c>
      <c r="F63" s="36" t="s">
        <v>13</v>
      </c>
      <c r="G63" s="36" t="s">
        <v>13</v>
      </c>
      <c r="H63" s="36" t="s">
        <v>13</v>
      </c>
      <c r="I63" s="36" t="s">
        <v>13</v>
      </c>
      <c r="J63" s="86"/>
      <c r="K63" s="86"/>
      <c r="L63" s="86"/>
      <c r="M63" s="87"/>
      <c r="N63" s="87"/>
      <c r="O63" s="87"/>
      <c r="P63" s="36"/>
      <c r="Q63" s="36"/>
      <c r="R63" s="37"/>
      <c r="S63" s="36"/>
      <c r="T63" s="112"/>
      <c r="U63" s="112"/>
    </row>
    <row r="64" spans="1:19" s="5" customFormat="1" ht="17.25" customHeight="1" hidden="1">
      <c r="A64" s="110" t="s">
        <v>86</v>
      </c>
      <c r="B64" s="83" t="s">
        <v>87</v>
      </c>
      <c r="C64" s="17">
        <v>15400</v>
      </c>
      <c r="D64" s="12">
        <v>15400</v>
      </c>
      <c r="E64" s="83">
        <v>15400</v>
      </c>
      <c r="F64" s="83">
        <v>15400</v>
      </c>
      <c r="G64" s="83">
        <v>15400</v>
      </c>
      <c r="H64" s="86">
        <v>10140</v>
      </c>
      <c r="I64" s="86">
        <v>15400</v>
      </c>
      <c r="J64" s="86"/>
      <c r="K64" s="86"/>
      <c r="L64" s="86"/>
      <c r="M64" s="87"/>
      <c r="N64" s="87"/>
      <c r="O64" s="87"/>
      <c r="P64" s="36" t="s">
        <v>13</v>
      </c>
      <c r="Q64" s="36" t="s">
        <v>13</v>
      </c>
      <c r="R64" s="37" t="s">
        <v>13</v>
      </c>
      <c r="S64" s="36" t="s">
        <v>13</v>
      </c>
    </row>
    <row r="65" spans="1:19" s="5" customFormat="1" ht="40.5" customHeight="1">
      <c r="A65" s="116" t="s">
        <v>88</v>
      </c>
      <c r="B65" s="83"/>
      <c r="C65" s="83"/>
      <c r="D65" s="12"/>
      <c r="E65" s="83"/>
      <c r="F65" s="83"/>
      <c r="G65" s="83"/>
      <c r="H65" s="12"/>
      <c r="I65" s="12"/>
      <c r="J65" s="12"/>
      <c r="K65" s="12">
        <v>3144.8</v>
      </c>
      <c r="L65" s="12">
        <v>3144.8</v>
      </c>
      <c r="M65" s="15">
        <v>1307.6</v>
      </c>
      <c r="N65" s="15"/>
      <c r="O65" s="15"/>
      <c r="P65" s="37"/>
      <c r="Q65" s="37"/>
      <c r="R65" s="37"/>
      <c r="S65" s="37"/>
    </row>
    <row r="66" spans="1:19" s="5" customFormat="1" ht="15.75" customHeight="1">
      <c r="A66" s="62" t="s">
        <v>79</v>
      </c>
      <c r="B66" s="83"/>
      <c r="C66" s="83"/>
      <c r="D66" s="12"/>
      <c r="E66" s="83"/>
      <c r="F66" s="83"/>
      <c r="G66" s="83"/>
      <c r="H66" s="12"/>
      <c r="I66" s="12"/>
      <c r="J66" s="12"/>
      <c r="K66" s="12"/>
      <c r="L66" s="12"/>
      <c r="M66" s="15"/>
      <c r="N66" s="15"/>
      <c r="O66" s="15"/>
      <c r="P66" s="37"/>
      <c r="Q66" s="37"/>
      <c r="R66" s="37"/>
      <c r="S66" s="37"/>
    </row>
    <row r="67" spans="1:19" s="5" customFormat="1" ht="27" customHeight="1">
      <c r="A67" s="62" t="s">
        <v>89</v>
      </c>
      <c r="B67" s="36" t="s">
        <v>13</v>
      </c>
      <c r="C67" s="36" t="s">
        <v>13</v>
      </c>
      <c r="D67" s="37" t="s">
        <v>13</v>
      </c>
      <c r="E67" s="36" t="s">
        <v>13</v>
      </c>
      <c r="F67" s="36" t="s">
        <v>13</v>
      </c>
      <c r="G67" s="36" t="s">
        <v>13</v>
      </c>
      <c r="H67" s="36" t="s">
        <v>13</v>
      </c>
      <c r="I67" s="36" t="s">
        <v>13</v>
      </c>
      <c r="J67" s="12"/>
      <c r="K67" s="12">
        <v>3144.8</v>
      </c>
      <c r="L67" s="12">
        <v>3144.8</v>
      </c>
      <c r="M67" s="15">
        <v>1307.6</v>
      </c>
      <c r="N67" s="15"/>
      <c r="O67" s="15"/>
      <c r="P67" s="18">
        <v>4452.4</v>
      </c>
      <c r="Q67" s="96">
        <v>2959.1</v>
      </c>
      <c r="R67" s="96">
        <v>2959.1</v>
      </c>
      <c r="S67" s="96">
        <v>2959.1</v>
      </c>
    </row>
    <row r="68" spans="1:23" s="5" customFormat="1" ht="15.75" customHeight="1">
      <c r="A68" s="110" t="s">
        <v>65</v>
      </c>
      <c r="B68" s="36"/>
      <c r="C68" s="36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117"/>
      <c r="U68" s="117"/>
      <c r="V68" s="117"/>
      <c r="W68" s="117"/>
    </row>
    <row r="69" spans="1:23" s="5" customFormat="1" ht="15" customHeight="1">
      <c r="A69" s="110" t="s">
        <v>66</v>
      </c>
      <c r="B69" s="83" t="s">
        <v>24</v>
      </c>
      <c r="C69" s="83">
        <v>237</v>
      </c>
      <c r="D69" s="12">
        <v>237</v>
      </c>
      <c r="E69" s="83">
        <v>237</v>
      </c>
      <c r="F69" s="83">
        <v>237</v>
      </c>
      <c r="G69" s="83">
        <v>237</v>
      </c>
      <c r="H69" s="83">
        <v>237</v>
      </c>
      <c r="I69" s="83">
        <v>237</v>
      </c>
      <c r="J69" s="12"/>
      <c r="K69" s="12"/>
      <c r="L69" s="12"/>
      <c r="M69" s="15"/>
      <c r="N69" s="15"/>
      <c r="O69" s="15"/>
      <c r="P69" s="36" t="s">
        <v>13</v>
      </c>
      <c r="Q69" s="36" t="s">
        <v>13</v>
      </c>
      <c r="R69" s="37" t="s">
        <v>13</v>
      </c>
      <c r="S69" s="111" t="s">
        <v>13</v>
      </c>
      <c r="T69" s="112"/>
      <c r="U69" s="112"/>
      <c r="V69" s="112"/>
      <c r="W69" s="112"/>
    </row>
    <row r="70" spans="1:19" s="5" customFormat="1" ht="20.25" customHeight="1">
      <c r="A70" s="51" t="s">
        <v>90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4">
        <f>P71+P76+P82</f>
        <v>0</v>
      </c>
      <c r="Q70" s="114">
        <f>Q71+Q76+Q82</f>
        <v>0</v>
      </c>
      <c r="R70" s="114">
        <f>R71+R76+R82</f>
        <v>0</v>
      </c>
      <c r="S70" s="114">
        <f>S71+S76+S82</f>
        <v>0</v>
      </c>
    </row>
    <row r="71" spans="1:19" s="5" customFormat="1" ht="26.25">
      <c r="A71" s="32" t="s">
        <v>91</v>
      </c>
      <c r="B71" s="36"/>
      <c r="C71" s="36"/>
      <c r="D71" s="37"/>
      <c r="E71" s="36"/>
      <c r="F71" s="36" t="e">
        <f>F73+F76</f>
        <v>#VALUE!</v>
      </c>
      <c r="G71" s="36"/>
      <c r="H71" s="36" t="e">
        <f>H73+H76</f>
        <v>#VALUE!</v>
      </c>
      <c r="I71" s="36"/>
      <c r="J71" s="36"/>
      <c r="K71" s="36">
        <f>K73+K76</f>
        <v>68253.1</v>
      </c>
      <c r="L71" s="36">
        <f>L73+L76</f>
        <v>69189.8</v>
      </c>
      <c r="M71" s="99">
        <f>M73+M76</f>
        <v>5192.7</v>
      </c>
      <c r="N71" s="99">
        <f>N73+N76</f>
        <v>-4761.1</v>
      </c>
      <c r="O71" s="99">
        <f>O73+O76</f>
        <v>-4761.1</v>
      </c>
      <c r="P71" s="37"/>
      <c r="Q71" s="37"/>
      <c r="R71" s="37"/>
      <c r="S71" s="37"/>
    </row>
    <row r="72" spans="1:19" s="5" customFormat="1" ht="14.25">
      <c r="A72" s="62" t="s">
        <v>92</v>
      </c>
      <c r="B72" s="36"/>
      <c r="C72" s="36"/>
      <c r="D72" s="37"/>
      <c r="E72" s="36"/>
      <c r="F72" s="36"/>
      <c r="G72" s="36"/>
      <c r="H72" s="36"/>
      <c r="I72" s="36"/>
      <c r="J72" s="36"/>
      <c r="K72" s="36"/>
      <c r="L72" s="36"/>
      <c r="M72" s="99"/>
      <c r="N72" s="99"/>
      <c r="O72" s="99"/>
      <c r="P72" s="37"/>
      <c r="Q72" s="36"/>
      <c r="R72" s="36"/>
      <c r="S72" s="36"/>
    </row>
    <row r="73" spans="1:20" s="5" customFormat="1" ht="28.5" customHeight="1">
      <c r="A73" s="62" t="s">
        <v>93</v>
      </c>
      <c r="B73" s="36" t="s">
        <v>13</v>
      </c>
      <c r="C73" s="36" t="s">
        <v>13</v>
      </c>
      <c r="D73" s="37" t="s">
        <v>13</v>
      </c>
      <c r="E73" s="36" t="s">
        <v>13</v>
      </c>
      <c r="F73" s="36" t="s">
        <v>13</v>
      </c>
      <c r="G73" s="36" t="s">
        <v>13</v>
      </c>
      <c r="H73" s="36" t="s">
        <v>13</v>
      </c>
      <c r="I73" s="36" t="s">
        <v>13</v>
      </c>
      <c r="J73" s="96"/>
      <c r="K73" s="57">
        <v>67919.6</v>
      </c>
      <c r="L73" s="57">
        <v>68856.3</v>
      </c>
      <c r="M73" s="97">
        <f>-181.6+1265.3</f>
        <v>1083.7</v>
      </c>
      <c r="N73" s="58">
        <v>-4761.1</v>
      </c>
      <c r="O73" s="58">
        <v>-4761.1</v>
      </c>
      <c r="P73" s="18">
        <v>72557.3</v>
      </c>
      <c r="Q73" s="96">
        <f>269.4+66315.9</f>
        <v>66585.29999999999</v>
      </c>
      <c r="R73" s="57">
        <f>269.4+67112.6</f>
        <v>67382</v>
      </c>
      <c r="S73" s="96">
        <f>68299.7+269.4</f>
        <v>68569.09999999999</v>
      </c>
      <c r="T73" s="5" t="s">
        <v>54</v>
      </c>
    </row>
    <row r="74" spans="1:19" s="5" customFormat="1" ht="16.5" customHeight="1">
      <c r="A74" s="62" t="s">
        <v>76</v>
      </c>
      <c r="B74" s="36"/>
      <c r="C74" s="36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1:23" s="5" customFormat="1" ht="14.25">
      <c r="A75" s="110" t="s">
        <v>94</v>
      </c>
      <c r="B75" s="17" t="s">
        <v>53</v>
      </c>
      <c r="C75" s="17">
        <v>82</v>
      </c>
      <c r="D75" s="18">
        <v>85</v>
      </c>
      <c r="E75" s="17">
        <v>85</v>
      </c>
      <c r="F75" s="17">
        <v>85</v>
      </c>
      <c r="G75" s="17">
        <v>85</v>
      </c>
      <c r="H75" s="96">
        <v>66041.7</v>
      </c>
      <c r="I75" s="96">
        <v>85</v>
      </c>
      <c r="J75" s="96"/>
      <c r="K75" s="57"/>
      <c r="L75" s="57"/>
      <c r="M75" s="97"/>
      <c r="N75" s="58"/>
      <c r="O75" s="58"/>
      <c r="P75" s="36" t="s">
        <v>13</v>
      </c>
      <c r="Q75" s="36" t="s">
        <v>13</v>
      </c>
      <c r="R75" s="37" t="s">
        <v>13</v>
      </c>
      <c r="S75" s="36" t="s">
        <v>13</v>
      </c>
      <c r="T75" s="112"/>
      <c r="U75" s="112"/>
      <c r="V75" s="112"/>
      <c r="W75" s="112"/>
    </row>
    <row r="76" spans="1:20" s="5" customFormat="1" ht="25.5" customHeight="1">
      <c r="A76" s="94" t="s">
        <v>95</v>
      </c>
      <c r="B76" s="36"/>
      <c r="C76" s="36"/>
      <c r="D76" s="37"/>
      <c r="E76" s="36"/>
      <c r="F76" s="36"/>
      <c r="G76" s="36"/>
      <c r="H76" s="36"/>
      <c r="I76" s="36"/>
      <c r="J76" s="96"/>
      <c r="K76" s="96">
        <v>333.5</v>
      </c>
      <c r="L76" s="96">
        <v>333.5</v>
      </c>
      <c r="M76" s="58">
        <v>4109</v>
      </c>
      <c r="N76" s="97"/>
      <c r="O76" s="97"/>
      <c r="P76" s="37"/>
      <c r="Q76" s="36"/>
      <c r="R76" s="36"/>
      <c r="S76" s="36"/>
      <c r="T76" s="93"/>
    </row>
    <row r="77" spans="1:19" s="5" customFormat="1" ht="26.25" hidden="1">
      <c r="A77" s="62" t="s">
        <v>56</v>
      </c>
      <c r="B77" s="36" t="s">
        <v>13</v>
      </c>
      <c r="C77" s="36" t="s">
        <v>13</v>
      </c>
      <c r="D77" s="37" t="s">
        <v>13</v>
      </c>
      <c r="E77" s="36" t="s">
        <v>13</v>
      </c>
      <c r="F77" s="96">
        <v>0</v>
      </c>
      <c r="G77" s="96"/>
      <c r="H77" s="96">
        <v>0</v>
      </c>
      <c r="I77" s="96"/>
      <c r="J77" s="96"/>
      <c r="K77" s="96">
        <v>0</v>
      </c>
      <c r="L77" s="96">
        <v>0</v>
      </c>
      <c r="M77" s="97">
        <v>0</v>
      </c>
      <c r="N77" s="97">
        <v>0</v>
      </c>
      <c r="O77" s="97">
        <v>0</v>
      </c>
      <c r="P77" s="18">
        <v>0</v>
      </c>
      <c r="Q77" s="96">
        <v>0</v>
      </c>
      <c r="R77" s="96">
        <v>0</v>
      </c>
      <c r="S77" s="96"/>
    </row>
    <row r="78" spans="1:19" s="5" customFormat="1" ht="14.25">
      <c r="A78" s="62" t="s">
        <v>96</v>
      </c>
      <c r="B78" s="36"/>
      <c r="C78" s="36"/>
      <c r="D78" s="37"/>
      <c r="E78" s="36"/>
      <c r="F78" s="96"/>
      <c r="G78" s="96"/>
      <c r="H78" s="96"/>
      <c r="I78" s="96"/>
      <c r="J78" s="96"/>
      <c r="K78" s="96"/>
      <c r="L78" s="96"/>
      <c r="M78" s="97"/>
      <c r="N78" s="97"/>
      <c r="O78" s="97"/>
      <c r="P78" s="18"/>
      <c r="Q78" s="96"/>
      <c r="R78" s="96"/>
      <c r="S78" s="96"/>
    </row>
    <row r="79" spans="1:19" s="5" customFormat="1" ht="26.25">
      <c r="A79" s="62" t="s">
        <v>93</v>
      </c>
      <c r="B79" s="36" t="s">
        <v>13</v>
      </c>
      <c r="C79" s="36" t="s">
        <v>13</v>
      </c>
      <c r="D79" s="37" t="s">
        <v>13</v>
      </c>
      <c r="E79" s="36" t="s">
        <v>13</v>
      </c>
      <c r="F79" s="36" t="s">
        <v>13</v>
      </c>
      <c r="G79" s="36" t="s">
        <v>13</v>
      </c>
      <c r="H79" s="36" t="s">
        <v>13</v>
      </c>
      <c r="I79" s="36" t="s">
        <v>13</v>
      </c>
      <c r="J79" s="96"/>
      <c r="K79" s="96"/>
      <c r="L79" s="96"/>
      <c r="M79" s="97"/>
      <c r="N79" s="97"/>
      <c r="O79" s="97"/>
      <c r="P79" s="18">
        <v>6379.2</v>
      </c>
      <c r="Q79" s="96">
        <v>350.2</v>
      </c>
      <c r="R79" s="96">
        <v>350.2</v>
      </c>
      <c r="S79" s="96">
        <v>350.2</v>
      </c>
    </row>
    <row r="80" spans="1:19" s="5" customFormat="1" ht="16.5" customHeight="1">
      <c r="A80" s="62" t="s">
        <v>85</v>
      </c>
      <c r="B80" s="36"/>
      <c r="C80" s="36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1:23" s="5" customFormat="1" ht="14.25">
      <c r="A81" s="110" t="s">
        <v>97</v>
      </c>
      <c r="B81" s="17" t="s">
        <v>53</v>
      </c>
      <c r="C81" s="17">
        <v>82</v>
      </c>
      <c r="D81" s="18">
        <v>85</v>
      </c>
      <c r="E81" s="17">
        <v>85</v>
      </c>
      <c r="F81" s="17">
        <v>85</v>
      </c>
      <c r="G81" s="17">
        <v>85</v>
      </c>
      <c r="H81" s="96">
        <v>66041.7</v>
      </c>
      <c r="I81" s="96">
        <v>85</v>
      </c>
      <c r="J81" s="96"/>
      <c r="K81" s="57"/>
      <c r="L81" s="57"/>
      <c r="M81" s="97"/>
      <c r="N81" s="58"/>
      <c r="O81" s="58"/>
      <c r="P81" s="36" t="s">
        <v>13</v>
      </c>
      <c r="Q81" s="36" t="s">
        <v>13</v>
      </c>
      <c r="R81" s="37" t="s">
        <v>13</v>
      </c>
      <c r="S81" s="36" t="s">
        <v>13</v>
      </c>
      <c r="T81" s="112"/>
      <c r="U81" s="112"/>
      <c r="V81" s="112"/>
      <c r="W81" s="112"/>
    </row>
    <row r="82" spans="1:19" s="5" customFormat="1" ht="42" customHeight="1">
      <c r="A82" s="32" t="s">
        <v>98</v>
      </c>
      <c r="B82" s="83"/>
      <c r="C82" s="83"/>
      <c r="D82" s="12"/>
      <c r="E82" s="83"/>
      <c r="F82" s="83"/>
      <c r="G82" s="83"/>
      <c r="H82" s="96"/>
      <c r="I82" s="96"/>
      <c r="J82" s="96"/>
      <c r="K82" s="96">
        <f>9893.6+1131.5</f>
        <v>11025.1</v>
      </c>
      <c r="L82" s="96">
        <f>9893.6+1131.5</f>
        <v>11025.1</v>
      </c>
      <c r="M82" s="97">
        <v>26.1</v>
      </c>
      <c r="N82" s="97">
        <v>0</v>
      </c>
      <c r="O82" s="97">
        <v>0</v>
      </c>
      <c r="P82" s="37"/>
      <c r="Q82" s="37"/>
      <c r="R82" s="37"/>
      <c r="S82" s="37"/>
    </row>
    <row r="83" spans="1:19" ht="14.25">
      <c r="A83" s="62" t="s">
        <v>96</v>
      </c>
      <c r="B83" s="36"/>
      <c r="C83" s="36"/>
      <c r="D83" s="37"/>
      <c r="E83" s="36"/>
      <c r="F83" s="96"/>
      <c r="G83" s="96"/>
      <c r="H83" s="96"/>
      <c r="I83" s="96"/>
      <c r="J83" s="118"/>
      <c r="K83" s="118"/>
      <c r="L83" s="118"/>
      <c r="M83" s="119"/>
      <c r="N83" s="119"/>
      <c r="O83" s="119"/>
      <c r="P83" s="18"/>
      <c r="Q83" s="96"/>
      <c r="R83" s="96"/>
      <c r="S83" s="96"/>
    </row>
    <row r="84" spans="1:19" ht="26.25">
      <c r="A84" s="62" t="s">
        <v>89</v>
      </c>
      <c r="B84" s="36" t="s">
        <v>13</v>
      </c>
      <c r="C84" s="36" t="s">
        <v>13</v>
      </c>
      <c r="D84" s="37" t="s">
        <v>13</v>
      </c>
      <c r="E84" s="36" t="s">
        <v>13</v>
      </c>
      <c r="F84" s="36" t="s">
        <v>13</v>
      </c>
      <c r="G84" s="36" t="s">
        <v>13</v>
      </c>
      <c r="H84" s="36" t="s">
        <v>13</v>
      </c>
      <c r="I84" s="36" t="s">
        <v>13</v>
      </c>
      <c r="J84" s="118"/>
      <c r="K84" s="118"/>
      <c r="L84" s="118"/>
      <c r="M84" s="119"/>
      <c r="N84" s="119"/>
      <c r="O84" s="119"/>
      <c r="P84" s="18">
        <v>12489.3</v>
      </c>
      <c r="Q84" s="96">
        <f>1075+10023.9</f>
        <v>11098.9</v>
      </c>
      <c r="R84" s="96">
        <f>1075+10326.8</f>
        <v>11401.8</v>
      </c>
      <c r="S84" s="96">
        <f>1075+10634.7</f>
        <v>11709.7</v>
      </c>
    </row>
    <row r="85" spans="1:19" ht="15.75" customHeight="1">
      <c r="A85" s="62" t="s">
        <v>76</v>
      </c>
      <c r="B85" s="36"/>
      <c r="C85" s="36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1:19" ht="24" customHeight="1">
      <c r="A86" s="110" t="s">
        <v>66</v>
      </c>
      <c r="B86" s="83" t="s">
        <v>67</v>
      </c>
      <c r="C86" s="83">
        <v>284</v>
      </c>
      <c r="D86" s="12">
        <v>284</v>
      </c>
      <c r="E86" s="83">
        <v>284</v>
      </c>
      <c r="F86" s="83">
        <v>284</v>
      </c>
      <c r="G86" s="83">
        <v>284</v>
      </c>
      <c r="H86" s="96">
        <f>9893.6+1131.5</f>
        <v>11025.1</v>
      </c>
      <c r="I86" s="96">
        <v>284</v>
      </c>
      <c r="J86" s="118"/>
      <c r="K86" s="118"/>
      <c r="L86" s="118"/>
      <c r="M86" s="119"/>
      <c r="N86" s="119"/>
      <c r="O86" s="119"/>
      <c r="P86" s="37" t="s">
        <v>13</v>
      </c>
      <c r="Q86" s="36" t="s">
        <v>13</v>
      </c>
      <c r="R86" s="36" t="s">
        <v>13</v>
      </c>
      <c r="S86" s="36" t="s">
        <v>13</v>
      </c>
    </row>
    <row r="87" spans="1:12" ht="12.75">
      <c r="A87" s="6"/>
      <c r="B87" s="7"/>
      <c r="C87" s="7"/>
      <c r="E87" s="7"/>
      <c r="F87" s="6"/>
      <c r="G87" s="6"/>
      <c r="H87" s="6"/>
      <c r="I87" s="6"/>
      <c r="J87" s="6"/>
      <c r="K87" s="6"/>
      <c r="L87" s="6"/>
    </row>
    <row r="88" spans="1:12" ht="12.75">
      <c r="A88" s="6"/>
      <c r="B88" s="7"/>
      <c r="C88" s="7"/>
      <c r="E88" s="7"/>
      <c r="F88" s="6"/>
      <c r="G88" s="6"/>
      <c r="H88" s="6"/>
      <c r="I88" s="6"/>
      <c r="J88" s="6"/>
      <c r="K88" s="6"/>
      <c r="L88" s="6"/>
    </row>
    <row r="89" spans="1:12" ht="12.75">
      <c r="A89" s="6"/>
      <c r="B89" s="7"/>
      <c r="C89" s="7"/>
      <c r="E89" s="7"/>
      <c r="F89" s="6"/>
      <c r="G89" s="6"/>
      <c r="H89" s="6"/>
      <c r="I89" s="6"/>
      <c r="J89" s="6"/>
      <c r="K89" s="6"/>
      <c r="L89" s="6"/>
    </row>
    <row r="90" spans="1:12" ht="12.75">
      <c r="A90" s="6"/>
      <c r="B90" s="7"/>
      <c r="C90" s="7"/>
      <c r="E90" s="7"/>
      <c r="F90" s="6"/>
      <c r="G90" s="6"/>
      <c r="H90" s="6"/>
      <c r="I90" s="6"/>
      <c r="J90" s="6"/>
      <c r="K90" s="6"/>
      <c r="L90" s="6"/>
    </row>
    <row r="91" spans="1:12" ht="12.75">
      <c r="A91" s="6"/>
      <c r="B91" s="7"/>
      <c r="C91" s="7"/>
      <c r="E91" s="7"/>
      <c r="F91" s="6"/>
      <c r="G91" s="6"/>
      <c r="H91" s="6"/>
      <c r="I91" s="6"/>
      <c r="J91" s="6"/>
      <c r="K91" s="6"/>
      <c r="L91" s="6"/>
    </row>
    <row r="92" spans="1:12" ht="12.75">
      <c r="A92" s="6"/>
      <c r="B92" s="7"/>
      <c r="C92" s="7"/>
      <c r="E92" s="7"/>
      <c r="F92" s="6"/>
      <c r="G92" s="6"/>
      <c r="H92" s="6"/>
      <c r="I92" s="6"/>
      <c r="J92" s="6"/>
      <c r="K92" s="6"/>
      <c r="L92" s="6"/>
    </row>
    <row r="93" spans="1:12" ht="12.75">
      <c r="A93" s="6"/>
      <c r="B93" s="7"/>
      <c r="C93" s="7"/>
      <c r="E93" s="7"/>
      <c r="F93" s="6"/>
      <c r="G93" s="6"/>
      <c r="H93" s="6"/>
      <c r="I93" s="6"/>
      <c r="J93" s="6"/>
      <c r="K93" s="6"/>
      <c r="L93" s="6"/>
    </row>
    <row r="94" spans="1:12" ht="12.75">
      <c r="A94" s="6"/>
      <c r="B94" s="7"/>
      <c r="C94" s="7"/>
      <c r="E94" s="7"/>
      <c r="F94" s="6"/>
      <c r="G94" s="6"/>
      <c r="H94" s="6"/>
      <c r="I94" s="6"/>
      <c r="J94" s="6"/>
      <c r="K94" s="6"/>
      <c r="L94" s="6"/>
    </row>
    <row r="95" spans="1:12" ht="12.75">
      <c r="A95" s="6"/>
      <c r="B95" s="7"/>
      <c r="C95" s="7"/>
      <c r="E95" s="7"/>
      <c r="F95" s="6"/>
      <c r="G95" s="6"/>
      <c r="H95" s="6"/>
      <c r="I95" s="6"/>
      <c r="J95" s="6"/>
      <c r="K95" s="6"/>
      <c r="L95" s="6"/>
    </row>
    <row r="96" spans="1:12" ht="12.75">
      <c r="A96" s="6"/>
      <c r="B96" s="7"/>
      <c r="C96" s="7"/>
      <c r="E96" s="7"/>
      <c r="F96" s="6"/>
      <c r="G96" s="6"/>
      <c r="H96" s="6"/>
      <c r="I96" s="6"/>
      <c r="J96" s="6"/>
      <c r="K96" s="6"/>
      <c r="L96" s="6"/>
    </row>
    <row r="97" spans="1:12" ht="12.75">
      <c r="A97" s="6"/>
      <c r="B97" s="7"/>
      <c r="C97" s="7"/>
      <c r="E97" s="7"/>
      <c r="F97" s="6"/>
      <c r="G97" s="6"/>
      <c r="H97" s="6"/>
      <c r="I97" s="6"/>
      <c r="J97" s="6"/>
      <c r="K97" s="6"/>
      <c r="L97" s="6"/>
    </row>
    <row r="98" spans="1:12" ht="12.75">
      <c r="A98" s="6"/>
      <c r="B98" s="7"/>
      <c r="C98" s="7"/>
      <c r="E98" s="7"/>
      <c r="F98" s="6"/>
      <c r="G98" s="6"/>
      <c r="H98" s="6"/>
      <c r="I98" s="6"/>
      <c r="J98" s="6"/>
      <c r="K98" s="6"/>
      <c r="L98" s="6"/>
    </row>
    <row r="99" spans="1:12" ht="12.75">
      <c r="A99" s="6"/>
      <c r="B99" s="7"/>
      <c r="C99" s="7"/>
      <c r="E99" s="7"/>
      <c r="F99" s="6"/>
      <c r="G99" s="6"/>
      <c r="H99" s="6"/>
      <c r="I99" s="6"/>
      <c r="J99" s="6"/>
      <c r="K99" s="6"/>
      <c r="L99" s="6"/>
    </row>
    <row r="100" spans="1:12" ht="12.75">
      <c r="A100" s="6"/>
      <c r="B100" s="7"/>
      <c r="C100" s="7"/>
      <c r="E100" s="7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7"/>
      <c r="C101" s="7"/>
      <c r="E101" s="7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7"/>
      <c r="C102" s="7"/>
      <c r="E102" s="7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7"/>
      <c r="C103" s="7"/>
      <c r="E103" s="7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7"/>
      <c r="C104" s="7"/>
      <c r="E104" s="7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7"/>
      <c r="C105" s="7"/>
      <c r="E105" s="7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7"/>
      <c r="C106" s="7"/>
      <c r="E106" s="7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7"/>
      <c r="C107" s="7"/>
      <c r="E107" s="7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7"/>
      <c r="C108" s="7"/>
      <c r="E108" s="7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7"/>
      <c r="C109" s="7"/>
      <c r="E109" s="7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7"/>
      <c r="C110" s="7"/>
      <c r="E110" s="7"/>
      <c r="F110" s="6"/>
      <c r="G110" s="6"/>
      <c r="H110" s="6"/>
      <c r="I110" s="6"/>
      <c r="J110" s="6"/>
      <c r="K110" s="6"/>
      <c r="L110" s="6"/>
    </row>
  </sheetData>
  <sheetProtection selectLockedCells="1" selectUnlockedCells="1"/>
  <mergeCells count="39">
    <mergeCell ref="A3:S4"/>
    <mergeCell ref="A6:A7"/>
    <mergeCell ref="B6:B7"/>
    <mergeCell ref="D6:I6"/>
    <mergeCell ref="J6:L6"/>
    <mergeCell ref="M6:O6"/>
    <mergeCell ref="P6:S6"/>
    <mergeCell ref="D26:S26"/>
    <mergeCell ref="A28:A34"/>
    <mergeCell ref="B28:B29"/>
    <mergeCell ref="C28:C29"/>
    <mergeCell ref="D28:D29"/>
    <mergeCell ref="E28:E29"/>
    <mergeCell ref="F28:F34"/>
    <mergeCell ref="H28:H29"/>
    <mergeCell ref="K28:K34"/>
    <mergeCell ref="L28:L34"/>
    <mergeCell ref="M28:M29"/>
    <mergeCell ref="N28:N34"/>
    <mergeCell ref="O28:O34"/>
    <mergeCell ref="P28:P29"/>
    <mergeCell ref="Q28:Q34"/>
    <mergeCell ref="R28:R34"/>
    <mergeCell ref="B30:E34"/>
    <mergeCell ref="H30:H34"/>
    <mergeCell ref="M30:M34"/>
    <mergeCell ref="P30:P34"/>
    <mergeCell ref="B38:B39"/>
    <mergeCell ref="C38:C39"/>
    <mergeCell ref="D38:D39"/>
    <mergeCell ref="E38:E39"/>
    <mergeCell ref="D42:S42"/>
    <mergeCell ref="D48:S48"/>
    <mergeCell ref="D52:S52"/>
    <mergeCell ref="D57:S57"/>
    <mergeCell ref="D68:S68"/>
    <mergeCell ref="D74:S74"/>
    <mergeCell ref="D80:S80"/>
    <mergeCell ref="D85:S85"/>
  </mergeCells>
  <printOptions/>
  <pageMargins left="0.2361111111111111" right="0.2361111111111111" top="0.5118055555555555" bottom="0.3541666666666667" header="0.31527777777777777" footer="0.5118055555555555"/>
  <pageSetup fitToHeight="2" fitToWidth="1" horizontalDpi="300" verticalDpi="300" orientation="landscape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0"/>
  <sheetViews>
    <sheetView tabSelected="1" view="pageBreakPreview" zoomScale="115" zoomScaleSheetLayoutView="115" workbookViewId="0" topLeftCell="A56">
      <selection activeCell="A25" sqref="A25"/>
    </sheetView>
  </sheetViews>
  <sheetFormatPr defaultColWidth="9.00390625" defaultRowHeight="12.75"/>
  <cols>
    <col min="1" max="1" width="62.50390625" style="1" customWidth="1"/>
    <col min="2" max="2" width="11.125" style="2" customWidth="1"/>
    <col min="3" max="3" width="0" style="2" hidden="1" customWidth="1"/>
    <col min="4" max="4" width="8.625" style="3" customWidth="1"/>
    <col min="5" max="5" width="8.625" style="2" customWidth="1"/>
    <col min="6" max="6" width="0" style="1" hidden="1" customWidth="1"/>
    <col min="7" max="7" width="8.50390625" style="1" customWidth="1"/>
    <col min="8" max="11" width="0" style="1" hidden="1" customWidth="1"/>
    <col min="12" max="14" width="0" style="4" hidden="1" customWidth="1"/>
    <col min="15" max="15" width="10.875" style="5" customWidth="1"/>
    <col min="16" max="17" width="11.50390625" style="1" customWidth="1"/>
    <col min="18" max="16384" width="9.125" style="1" customWidth="1"/>
  </cols>
  <sheetData>
    <row r="1" spans="1:11" ht="3" customHeight="1">
      <c r="A1" s="6"/>
      <c r="B1" s="7"/>
      <c r="C1" s="7"/>
      <c r="E1" s="7"/>
      <c r="F1" s="6"/>
      <c r="G1" s="6"/>
      <c r="H1" s="6"/>
      <c r="I1" s="6"/>
      <c r="J1" s="6"/>
      <c r="K1" s="6"/>
    </row>
    <row r="2" spans="1:17" ht="12.75">
      <c r="A2" s="6"/>
      <c r="B2" s="7"/>
      <c r="C2" s="7"/>
      <c r="E2" s="7"/>
      <c r="F2" s="6"/>
      <c r="G2" s="6"/>
      <c r="H2" s="6"/>
      <c r="I2" s="6"/>
      <c r="Q2" s="8" t="s">
        <v>99</v>
      </c>
    </row>
    <row r="3" spans="1:17" ht="33.75" customHeight="1">
      <c r="A3" s="10" t="s">
        <v>59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1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1" ht="10.5" customHeight="1">
      <c r="A5" s="6"/>
      <c r="B5" s="7"/>
      <c r="C5" s="7"/>
      <c r="E5" s="7"/>
      <c r="F5" s="6"/>
      <c r="G5" s="6"/>
      <c r="H5" s="6"/>
      <c r="I5" s="6"/>
      <c r="J5" s="6"/>
      <c r="K5" s="6"/>
    </row>
    <row r="6" spans="1:17" s="5" customFormat="1" ht="58.5" customHeight="1">
      <c r="A6" s="12" t="s">
        <v>2</v>
      </c>
      <c r="B6" s="12" t="s">
        <v>3</v>
      </c>
      <c r="C6" s="13" t="s">
        <v>4</v>
      </c>
      <c r="D6" s="12" t="s">
        <v>5</v>
      </c>
      <c r="E6" s="12"/>
      <c r="F6" s="12"/>
      <c r="G6" s="12"/>
      <c r="H6" s="12"/>
      <c r="I6" s="12" t="s">
        <v>6</v>
      </c>
      <c r="J6" s="12"/>
      <c r="K6" s="12"/>
      <c r="L6" s="14" t="s">
        <v>7</v>
      </c>
      <c r="M6" s="14"/>
      <c r="N6" s="14"/>
      <c r="O6" s="120" t="s">
        <v>8</v>
      </c>
      <c r="P6" s="120"/>
      <c r="Q6" s="120"/>
    </row>
    <row r="7" spans="1:17" s="5" customFormat="1" ht="37.5" customHeight="1">
      <c r="A7" s="12"/>
      <c r="B7" s="12"/>
      <c r="C7" s="12">
        <v>2012</v>
      </c>
      <c r="D7" s="12">
        <v>2013</v>
      </c>
      <c r="E7" s="12">
        <v>2014</v>
      </c>
      <c r="F7" s="12">
        <v>2012</v>
      </c>
      <c r="G7" s="12">
        <v>2015</v>
      </c>
      <c r="H7" s="12">
        <v>2013</v>
      </c>
      <c r="I7" s="12"/>
      <c r="J7" s="12">
        <v>2014</v>
      </c>
      <c r="K7" s="12">
        <v>2015</v>
      </c>
      <c r="L7" s="15">
        <v>2013</v>
      </c>
      <c r="M7" s="15">
        <v>2014</v>
      </c>
      <c r="N7" s="15">
        <v>2015</v>
      </c>
      <c r="O7" s="12">
        <v>2013</v>
      </c>
      <c r="P7" s="12">
        <v>2014</v>
      </c>
      <c r="Q7" s="12">
        <v>2015</v>
      </c>
    </row>
    <row r="8" spans="1:17" ht="12.75">
      <c r="A8" s="16">
        <v>1</v>
      </c>
      <c r="B8" s="17">
        <v>2</v>
      </c>
      <c r="C8" s="18">
        <v>3</v>
      </c>
      <c r="D8" s="18">
        <v>3</v>
      </c>
      <c r="E8" s="18">
        <v>4</v>
      </c>
      <c r="F8" s="17">
        <v>6</v>
      </c>
      <c r="G8" s="17">
        <v>5</v>
      </c>
      <c r="H8" s="17">
        <v>6</v>
      </c>
      <c r="I8" s="17">
        <v>6.66666666666667</v>
      </c>
      <c r="J8" s="17">
        <v>7.16666666666667</v>
      </c>
      <c r="K8" s="17">
        <v>7.66666666666667</v>
      </c>
      <c r="L8" s="17">
        <v>8.16666666666667</v>
      </c>
      <c r="M8" s="17">
        <v>8.66666666666667</v>
      </c>
      <c r="N8" s="17">
        <v>9.16666666666667</v>
      </c>
      <c r="O8" s="18">
        <v>7</v>
      </c>
      <c r="P8" s="17">
        <v>8</v>
      </c>
      <c r="Q8" s="17">
        <v>9</v>
      </c>
    </row>
    <row r="9" spans="1:17" ht="26.25" hidden="1">
      <c r="A9" s="19" t="s">
        <v>60</v>
      </c>
      <c r="B9" s="17"/>
      <c r="C9" s="17"/>
      <c r="D9" s="18"/>
      <c r="E9" s="17"/>
      <c r="F9" s="20">
        <f>F19+F44+F70+F10</f>
        <v>18000</v>
      </c>
      <c r="G9" s="20"/>
      <c r="H9" s="20">
        <f>H19+H44+H70+H10</f>
        <v>0</v>
      </c>
      <c r="I9" s="20"/>
      <c r="J9" s="20">
        <f aca="true" t="shared" si="0" ref="J9:Q9">J19+J44+J70+J10</f>
        <v>0</v>
      </c>
      <c r="K9" s="20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2">
        <f t="shared" si="0"/>
        <v>394833</v>
      </c>
      <c r="P9" s="23">
        <f t="shared" si="0"/>
        <v>305561</v>
      </c>
      <c r="Q9" s="23">
        <f t="shared" si="0"/>
        <v>303861.7</v>
      </c>
    </row>
    <row r="10" spans="1:17" s="31" customFormat="1" ht="29.25" customHeight="1" hidden="1">
      <c r="A10" s="24" t="s">
        <v>10</v>
      </c>
      <c r="B10" s="25"/>
      <c r="C10" s="26"/>
      <c r="D10" s="27"/>
      <c r="E10" s="26"/>
      <c r="F10" s="28">
        <f>F11+F13+F16</f>
        <v>18000</v>
      </c>
      <c r="G10" s="28"/>
      <c r="H10" s="28">
        <f aca="true" t="shared" si="1" ref="H10:Q10">H11+H13+H16</f>
        <v>0</v>
      </c>
      <c r="I10" s="28"/>
      <c r="J10" s="28">
        <f t="shared" si="1"/>
        <v>0</v>
      </c>
      <c r="K10" s="28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30">
        <f t="shared" si="1"/>
        <v>0</v>
      </c>
      <c r="P10" s="28">
        <f t="shared" si="1"/>
        <v>0</v>
      </c>
      <c r="Q10" s="28">
        <f t="shared" si="1"/>
        <v>0</v>
      </c>
    </row>
    <row r="11" spans="1:17" ht="36" customHeight="1" hidden="1">
      <c r="A11" s="32"/>
      <c r="B11" s="33"/>
      <c r="C11" s="33"/>
      <c r="D11" s="27"/>
      <c r="E11" s="33"/>
      <c r="F11" s="34"/>
      <c r="G11" s="34"/>
      <c r="H11" s="34"/>
      <c r="I11" s="34"/>
      <c r="J11" s="34"/>
      <c r="K11" s="34"/>
      <c r="L11" s="29"/>
      <c r="M11" s="29"/>
      <c r="N11" s="29"/>
      <c r="O11" s="30"/>
      <c r="P11" s="34"/>
      <c r="Q11" s="34"/>
    </row>
    <row r="12" spans="1:17" s="6" customFormat="1" ht="200.25" customHeight="1" hidden="1">
      <c r="A12" s="35"/>
      <c r="B12" s="36"/>
      <c r="C12" s="36"/>
      <c r="D12" s="37"/>
      <c r="E12" s="36"/>
      <c r="F12" s="38"/>
      <c r="G12" s="38"/>
      <c r="H12" s="38"/>
      <c r="I12" s="38"/>
      <c r="J12" s="38"/>
      <c r="K12" s="38"/>
      <c r="L12" s="39"/>
      <c r="M12" s="39"/>
      <c r="N12" s="39"/>
      <c r="O12" s="40"/>
      <c r="P12" s="38"/>
      <c r="Q12" s="38"/>
    </row>
    <row r="13" spans="1:17" ht="27" customHeight="1" hidden="1">
      <c r="A13" s="41" t="s">
        <v>11</v>
      </c>
      <c r="B13" s="33"/>
      <c r="C13" s="33"/>
      <c r="D13" s="27"/>
      <c r="E13" s="33"/>
      <c r="F13" s="34">
        <f>F14+F15</f>
        <v>18000</v>
      </c>
      <c r="G13" s="34"/>
      <c r="H13" s="34">
        <f aca="true" t="shared" si="2" ref="H13:Q13">H14+H15</f>
        <v>0</v>
      </c>
      <c r="I13" s="34"/>
      <c r="J13" s="34">
        <f t="shared" si="2"/>
        <v>0</v>
      </c>
      <c r="K13" s="34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30">
        <f t="shared" si="2"/>
        <v>0</v>
      </c>
      <c r="P13" s="34">
        <f t="shared" si="2"/>
        <v>0</v>
      </c>
      <c r="Q13" s="34">
        <f t="shared" si="2"/>
        <v>0</v>
      </c>
    </row>
    <row r="14" spans="1:17" s="6" customFormat="1" ht="26.25" customHeight="1" hidden="1">
      <c r="A14" s="35" t="s">
        <v>12</v>
      </c>
      <c r="B14" s="36" t="s">
        <v>13</v>
      </c>
      <c r="C14" s="36" t="s">
        <v>13</v>
      </c>
      <c r="D14" s="37" t="s">
        <v>13</v>
      </c>
      <c r="E14" s="36" t="s">
        <v>13</v>
      </c>
      <c r="F14" s="42">
        <v>18000</v>
      </c>
      <c r="G14" s="42"/>
      <c r="H14" s="42">
        <v>0</v>
      </c>
      <c r="I14" s="42"/>
      <c r="J14" s="42">
        <v>0</v>
      </c>
      <c r="K14" s="42">
        <v>0</v>
      </c>
      <c r="L14" s="29">
        <v>0</v>
      </c>
      <c r="M14" s="29">
        <v>0</v>
      </c>
      <c r="N14" s="29">
        <v>0</v>
      </c>
      <c r="O14" s="30">
        <v>0</v>
      </c>
      <c r="P14" s="42">
        <v>0</v>
      </c>
      <c r="Q14" s="42">
        <v>0</v>
      </c>
    </row>
    <row r="15" spans="1:17" s="6" customFormat="1" ht="79.5" customHeight="1" hidden="1">
      <c r="A15" s="35" t="s">
        <v>14</v>
      </c>
      <c r="B15" s="36" t="s">
        <v>13</v>
      </c>
      <c r="C15" s="36" t="s">
        <v>13</v>
      </c>
      <c r="D15" s="37" t="s">
        <v>13</v>
      </c>
      <c r="E15" s="36" t="s">
        <v>13</v>
      </c>
      <c r="F15" s="43">
        <v>0</v>
      </c>
      <c r="G15" s="43"/>
      <c r="H15" s="43">
        <v>0</v>
      </c>
      <c r="I15" s="43"/>
      <c r="J15" s="43">
        <v>0</v>
      </c>
      <c r="K15" s="43">
        <v>0</v>
      </c>
      <c r="L15" s="44">
        <v>0</v>
      </c>
      <c r="M15" s="44">
        <v>0</v>
      </c>
      <c r="N15" s="44">
        <v>0</v>
      </c>
      <c r="O15" s="45">
        <v>0</v>
      </c>
      <c r="P15" s="43">
        <v>0</v>
      </c>
      <c r="Q15" s="43">
        <v>0</v>
      </c>
    </row>
    <row r="16" spans="1:17" s="6" customFormat="1" ht="42" customHeight="1" hidden="1">
      <c r="A16" s="46" t="s">
        <v>15</v>
      </c>
      <c r="B16" s="47"/>
      <c r="C16" s="47"/>
      <c r="D16" s="27"/>
      <c r="E16" s="47"/>
      <c r="F16" s="42">
        <f>F17+F18</f>
        <v>0</v>
      </c>
      <c r="G16" s="42"/>
      <c r="H16" s="42">
        <f aca="true" t="shared" si="3" ref="H16:Q16">H17+H18</f>
        <v>0</v>
      </c>
      <c r="I16" s="42"/>
      <c r="J16" s="42">
        <f t="shared" si="3"/>
        <v>0</v>
      </c>
      <c r="K16" s="42">
        <f t="shared" si="3"/>
        <v>0</v>
      </c>
      <c r="L16" s="29">
        <f t="shared" si="3"/>
        <v>0</v>
      </c>
      <c r="M16" s="29">
        <f t="shared" si="3"/>
        <v>0</v>
      </c>
      <c r="N16" s="29">
        <f t="shared" si="3"/>
        <v>0</v>
      </c>
      <c r="O16" s="30">
        <f t="shared" si="3"/>
        <v>0</v>
      </c>
      <c r="P16" s="42">
        <f t="shared" si="3"/>
        <v>0</v>
      </c>
      <c r="Q16" s="42">
        <f t="shared" si="3"/>
        <v>0</v>
      </c>
    </row>
    <row r="17" spans="1:17" s="6" customFormat="1" ht="84.75" customHeight="1" hidden="1">
      <c r="A17" s="35" t="s">
        <v>16</v>
      </c>
      <c r="B17" s="36" t="s">
        <v>13</v>
      </c>
      <c r="C17" s="36" t="s">
        <v>13</v>
      </c>
      <c r="D17" s="37" t="s">
        <v>13</v>
      </c>
      <c r="E17" s="36" t="s">
        <v>13</v>
      </c>
      <c r="F17" s="42"/>
      <c r="G17" s="42"/>
      <c r="H17" s="42"/>
      <c r="I17" s="42"/>
      <c r="J17" s="42"/>
      <c r="K17" s="42"/>
      <c r="L17" s="29"/>
      <c r="M17" s="29"/>
      <c r="N17" s="29"/>
      <c r="O17" s="30"/>
      <c r="P17" s="42"/>
      <c r="Q17" s="42"/>
    </row>
    <row r="18" spans="1:17" s="6" customFormat="1" ht="80.25" customHeight="1" hidden="1">
      <c r="A18" s="35" t="s">
        <v>17</v>
      </c>
      <c r="B18" s="36" t="s">
        <v>13</v>
      </c>
      <c r="C18" s="36" t="s">
        <v>13</v>
      </c>
      <c r="D18" s="37" t="s">
        <v>13</v>
      </c>
      <c r="E18" s="36" t="s">
        <v>13</v>
      </c>
      <c r="F18" s="48">
        <v>0</v>
      </c>
      <c r="G18" s="48"/>
      <c r="H18" s="48">
        <v>0</v>
      </c>
      <c r="I18" s="48"/>
      <c r="J18" s="48">
        <v>0</v>
      </c>
      <c r="K18" s="48">
        <v>0</v>
      </c>
      <c r="L18" s="49">
        <v>0</v>
      </c>
      <c r="M18" s="49">
        <v>0</v>
      </c>
      <c r="N18" s="49">
        <v>0</v>
      </c>
      <c r="O18" s="50">
        <v>0</v>
      </c>
      <c r="P18" s="48">
        <v>0</v>
      </c>
      <c r="Q18" s="48">
        <v>0</v>
      </c>
    </row>
    <row r="19" spans="1:17" ht="19.5" customHeight="1">
      <c r="A19" s="51" t="s">
        <v>61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52">
        <f>O23+O36</f>
        <v>25028.6</v>
      </c>
      <c r="P19" s="52">
        <f>P23+P36</f>
        <v>11630.099999999999</v>
      </c>
      <c r="Q19" s="52">
        <f>Q23+Q36</f>
        <v>11589.5</v>
      </c>
    </row>
    <row r="20" spans="1:17" ht="39" hidden="1">
      <c r="A20" s="32" t="s">
        <v>19</v>
      </c>
      <c r="B20" s="33"/>
      <c r="C20" s="33"/>
      <c r="D20" s="27"/>
      <c r="E20" s="33"/>
      <c r="F20" s="54">
        <f>F21+F22</f>
        <v>0</v>
      </c>
      <c r="G20" s="54"/>
      <c r="H20" s="54">
        <f aca="true" t="shared" si="4" ref="H20:Q20">H21+H22</f>
        <v>0</v>
      </c>
      <c r="I20" s="54"/>
      <c r="J20" s="54">
        <f t="shared" si="4"/>
        <v>0</v>
      </c>
      <c r="K20" s="54">
        <f t="shared" si="4"/>
        <v>0</v>
      </c>
      <c r="L20" s="53">
        <f t="shared" si="4"/>
        <v>0</v>
      </c>
      <c r="M20" s="53">
        <f t="shared" si="4"/>
        <v>0</v>
      </c>
      <c r="N20" s="53">
        <f t="shared" si="4"/>
        <v>0</v>
      </c>
      <c r="O20" s="55">
        <f t="shared" si="4"/>
        <v>0</v>
      </c>
      <c r="P20" s="54">
        <f t="shared" si="4"/>
        <v>0</v>
      </c>
      <c r="Q20" s="54">
        <f t="shared" si="4"/>
        <v>0</v>
      </c>
    </row>
    <row r="21" spans="1:17" ht="39" hidden="1">
      <c r="A21" s="56" t="s">
        <v>20</v>
      </c>
      <c r="B21" s="36" t="s">
        <v>13</v>
      </c>
      <c r="C21" s="36" t="s">
        <v>13</v>
      </c>
      <c r="D21" s="37" t="s">
        <v>13</v>
      </c>
      <c r="E21" s="36" t="s">
        <v>13</v>
      </c>
      <c r="F21" s="57">
        <v>0</v>
      </c>
      <c r="G21" s="57"/>
      <c r="H21" s="57">
        <v>0</v>
      </c>
      <c r="I21" s="57"/>
      <c r="J21" s="57">
        <v>0</v>
      </c>
      <c r="K21" s="57">
        <v>0</v>
      </c>
      <c r="L21" s="58">
        <v>0</v>
      </c>
      <c r="M21" s="58">
        <v>0</v>
      </c>
      <c r="N21" s="58">
        <v>0</v>
      </c>
      <c r="O21" s="59">
        <v>0</v>
      </c>
      <c r="P21" s="57">
        <v>0</v>
      </c>
      <c r="Q21" s="57">
        <v>0</v>
      </c>
    </row>
    <row r="22" spans="1:17" ht="25.5" customHeight="1" hidden="1">
      <c r="A22" s="60" t="s">
        <v>21</v>
      </c>
      <c r="B22" s="36" t="s">
        <v>13</v>
      </c>
      <c r="C22" s="36" t="s">
        <v>13</v>
      </c>
      <c r="D22" s="37" t="s">
        <v>13</v>
      </c>
      <c r="E22" s="36" t="s">
        <v>13</v>
      </c>
      <c r="F22" s="57">
        <v>0</v>
      </c>
      <c r="G22" s="57"/>
      <c r="H22" s="57">
        <v>0</v>
      </c>
      <c r="I22" s="57"/>
      <c r="J22" s="57">
        <v>0</v>
      </c>
      <c r="K22" s="57">
        <v>0</v>
      </c>
      <c r="L22" s="58">
        <v>0</v>
      </c>
      <c r="M22" s="58">
        <v>0</v>
      </c>
      <c r="N22" s="58">
        <v>0</v>
      </c>
      <c r="O22" s="59">
        <v>0</v>
      </c>
      <c r="P22" s="57">
        <v>0</v>
      </c>
      <c r="Q22" s="57">
        <v>0</v>
      </c>
    </row>
    <row r="23" spans="1:17" ht="27" customHeight="1">
      <c r="A23" s="94" t="s">
        <v>62</v>
      </c>
      <c r="B23" s="36"/>
      <c r="C23" s="36" t="s">
        <v>13</v>
      </c>
      <c r="D23" s="37"/>
      <c r="E23" s="36"/>
      <c r="F23" s="36"/>
      <c r="G23" s="36"/>
      <c r="H23" s="36"/>
      <c r="I23" s="95"/>
      <c r="J23" s="95"/>
      <c r="K23" s="95"/>
      <c r="L23" s="95"/>
      <c r="M23" s="95"/>
      <c r="N23" s="95"/>
      <c r="O23" s="79">
        <f>O25</f>
        <v>7518.3</v>
      </c>
      <c r="P23" s="79">
        <f>P25</f>
        <v>9514.9</v>
      </c>
      <c r="Q23" s="79">
        <f>Q25</f>
        <v>9474.3</v>
      </c>
    </row>
    <row r="24" spans="1:17" ht="14.25" customHeight="1">
      <c r="A24" s="56" t="s">
        <v>63</v>
      </c>
      <c r="B24" s="36"/>
      <c r="C24" s="36"/>
      <c r="D24" s="37"/>
      <c r="E24" s="36"/>
      <c r="F24" s="36"/>
      <c r="G24" s="36"/>
      <c r="H24" s="36"/>
      <c r="I24" s="95"/>
      <c r="J24" s="95"/>
      <c r="K24" s="95"/>
      <c r="L24" s="95"/>
      <c r="M24" s="95"/>
      <c r="N24" s="95"/>
      <c r="O24" s="79"/>
      <c r="P24" s="79"/>
      <c r="Q24" s="79"/>
    </row>
    <row r="25" spans="1:17" ht="24.75">
      <c r="A25" s="62" t="s">
        <v>64</v>
      </c>
      <c r="B25" s="36" t="s">
        <v>13</v>
      </c>
      <c r="C25" s="36" t="s">
        <v>13</v>
      </c>
      <c r="D25" s="36" t="s">
        <v>13</v>
      </c>
      <c r="E25" s="36" t="s">
        <v>13</v>
      </c>
      <c r="F25" s="37" t="s">
        <v>13</v>
      </c>
      <c r="G25" s="36" t="s">
        <v>13</v>
      </c>
      <c r="H25" s="36" t="s">
        <v>13</v>
      </c>
      <c r="I25" s="36" t="s">
        <v>13</v>
      </c>
      <c r="J25" s="36" t="s">
        <v>13</v>
      </c>
      <c r="K25" s="96">
        <v>3154.9</v>
      </c>
      <c r="L25" s="58">
        <v>4311.05</v>
      </c>
      <c r="M25" s="97">
        <v>6367.5</v>
      </c>
      <c r="N25" s="97">
        <v>6319.4</v>
      </c>
      <c r="O25" s="121">
        <f>3145.7+4372.6</f>
        <v>7518.3</v>
      </c>
      <c r="P25" s="17">
        <v>9514.9</v>
      </c>
      <c r="Q25" s="17">
        <v>9474.3</v>
      </c>
    </row>
    <row r="26" spans="1:17" ht="16.5" customHeight="1">
      <c r="A26" s="62" t="s">
        <v>85</v>
      </c>
      <c r="B26" s="122"/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</row>
    <row r="27" spans="1:17" ht="52.5" hidden="1">
      <c r="A27" s="46" t="s">
        <v>27</v>
      </c>
      <c r="B27" s="36"/>
      <c r="C27" s="36"/>
      <c r="D27" s="37"/>
      <c r="E27" s="36"/>
      <c r="F27" s="36">
        <v>0</v>
      </c>
      <c r="G27" s="36"/>
      <c r="H27" s="36">
        <v>0</v>
      </c>
      <c r="I27" s="36"/>
      <c r="J27" s="36">
        <v>0</v>
      </c>
      <c r="K27" s="36">
        <v>0</v>
      </c>
      <c r="L27" s="99">
        <v>0</v>
      </c>
      <c r="M27" s="99">
        <v>0</v>
      </c>
      <c r="N27" s="99">
        <v>0</v>
      </c>
      <c r="O27" s="37">
        <v>0</v>
      </c>
      <c r="P27" s="36">
        <v>0</v>
      </c>
      <c r="Q27" s="36">
        <v>0</v>
      </c>
    </row>
    <row r="28" spans="1:17" ht="27" customHeight="1" hidden="1">
      <c r="A28" s="69" t="s">
        <v>28</v>
      </c>
      <c r="B28" s="36" t="s">
        <v>13</v>
      </c>
      <c r="C28" s="36" t="s">
        <v>13</v>
      </c>
      <c r="D28" s="37" t="s">
        <v>13</v>
      </c>
      <c r="E28" s="36" t="s">
        <v>13</v>
      </c>
      <c r="F28" s="57">
        <v>0</v>
      </c>
      <c r="G28" s="57"/>
      <c r="H28" s="57">
        <v>0</v>
      </c>
      <c r="I28" s="57"/>
      <c r="J28" s="57">
        <v>0</v>
      </c>
      <c r="K28" s="57">
        <v>0</v>
      </c>
      <c r="L28" s="58">
        <v>0</v>
      </c>
      <c r="M28" s="58">
        <v>0</v>
      </c>
      <c r="N28" s="58">
        <v>0</v>
      </c>
      <c r="O28" s="59">
        <v>0</v>
      </c>
      <c r="P28" s="57">
        <v>0</v>
      </c>
      <c r="Q28" s="57">
        <v>0</v>
      </c>
    </row>
    <row r="29" spans="1:17" ht="36" customHeight="1" hidden="1">
      <c r="A29" s="69"/>
      <c r="B29" s="36"/>
      <c r="C29" s="36"/>
      <c r="D29" s="37"/>
      <c r="E29" s="36"/>
      <c r="F29" s="57"/>
      <c r="G29" s="57"/>
      <c r="H29" s="57"/>
      <c r="I29" s="57"/>
      <c r="J29" s="57"/>
      <c r="K29" s="57"/>
      <c r="L29" s="58"/>
      <c r="M29" s="58"/>
      <c r="N29" s="58"/>
      <c r="O29" s="59"/>
      <c r="P29" s="57"/>
      <c r="Q29" s="57"/>
    </row>
    <row r="30" spans="1:17" ht="12.75" hidden="1">
      <c r="A30" s="69"/>
      <c r="B30" s="36"/>
      <c r="C30" s="36"/>
      <c r="D30" s="36"/>
      <c r="E30" s="36"/>
      <c r="F30" s="57"/>
      <c r="G30" s="57"/>
      <c r="H30" s="57"/>
      <c r="I30" s="57"/>
      <c r="J30" s="57"/>
      <c r="K30" s="57"/>
      <c r="L30" s="58"/>
      <c r="M30" s="58"/>
      <c r="N30" s="58"/>
      <c r="O30" s="59"/>
      <c r="P30" s="57"/>
      <c r="Q30" s="57"/>
    </row>
    <row r="31" spans="1:17" ht="12.75" hidden="1">
      <c r="A31" s="69"/>
      <c r="B31" s="36"/>
      <c r="C31" s="36"/>
      <c r="D31" s="36"/>
      <c r="E31" s="36"/>
      <c r="F31" s="57"/>
      <c r="G31" s="57"/>
      <c r="H31" s="57"/>
      <c r="I31" s="57"/>
      <c r="J31" s="57"/>
      <c r="K31" s="57"/>
      <c r="L31" s="58"/>
      <c r="M31" s="58"/>
      <c r="N31" s="58"/>
      <c r="O31" s="59"/>
      <c r="P31" s="57"/>
      <c r="Q31" s="57"/>
    </row>
    <row r="32" spans="1:17" ht="12.75" hidden="1">
      <c r="A32" s="69"/>
      <c r="B32" s="36"/>
      <c r="C32" s="36"/>
      <c r="D32" s="36"/>
      <c r="E32" s="36"/>
      <c r="F32" s="57"/>
      <c r="G32" s="57"/>
      <c r="H32" s="57"/>
      <c r="I32" s="57"/>
      <c r="J32" s="57"/>
      <c r="K32" s="57"/>
      <c r="L32" s="58"/>
      <c r="M32" s="58"/>
      <c r="N32" s="58"/>
      <c r="O32" s="59"/>
      <c r="P32" s="57"/>
      <c r="Q32" s="57"/>
    </row>
    <row r="33" spans="1:17" ht="12.75" hidden="1">
      <c r="A33" s="69"/>
      <c r="B33" s="36"/>
      <c r="C33" s="36"/>
      <c r="D33" s="36"/>
      <c r="E33" s="36"/>
      <c r="F33" s="57"/>
      <c r="G33" s="57"/>
      <c r="H33" s="57"/>
      <c r="I33" s="57"/>
      <c r="J33" s="57"/>
      <c r="K33" s="57"/>
      <c r="L33" s="58"/>
      <c r="M33" s="58"/>
      <c r="N33" s="58"/>
      <c r="O33" s="59"/>
      <c r="P33" s="57"/>
      <c r="Q33" s="57"/>
    </row>
    <row r="34" spans="1:17" ht="6" customHeight="1" hidden="1">
      <c r="A34" s="69"/>
      <c r="B34" s="36"/>
      <c r="C34" s="36"/>
      <c r="D34" s="36"/>
      <c r="E34" s="36"/>
      <c r="F34" s="57"/>
      <c r="G34" s="57"/>
      <c r="H34" s="57"/>
      <c r="I34" s="57"/>
      <c r="J34" s="57"/>
      <c r="K34" s="57"/>
      <c r="L34" s="58"/>
      <c r="M34" s="58"/>
      <c r="N34" s="58"/>
      <c r="O34" s="59"/>
      <c r="P34" s="57"/>
      <c r="Q34" s="57"/>
    </row>
    <row r="35" spans="1:17" ht="15" customHeight="1">
      <c r="A35" s="100" t="s">
        <v>100</v>
      </c>
      <c r="B35" s="83" t="s">
        <v>24</v>
      </c>
      <c r="C35" s="36"/>
      <c r="D35" s="17">
        <v>560</v>
      </c>
      <c r="E35" s="17">
        <v>560</v>
      </c>
      <c r="F35" s="17">
        <v>560</v>
      </c>
      <c r="G35" s="17">
        <v>560</v>
      </c>
      <c r="H35" s="17">
        <v>560</v>
      </c>
      <c r="I35" s="57"/>
      <c r="J35" s="57"/>
      <c r="K35" s="57"/>
      <c r="L35" s="58"/>
      <c r="M35" s="58"/>
      <c r="N35" s="58"/>
      <c r="O35" s="37" t="s">
        <v>13</v>
      </c>
      <c r="P35" s="36" t="s">
        <v>13</v>
      </c>
      <c r="Q35" s="36" t="s">
        <v>13</v>
      </c>
    </row>
    <row r="36" spans="1:17" ht="38.25" customHeight="1">
      <c r="A36" s="32" t="s">
        <v>101</v>
      </c>
      <c r="B36" s="36"/>
      <c r="C36" s="36"/>
      <c r="D36" s="37"/>
      <c r="E36" s="36"/>
      <c r="F36" s="36"/>
      <c r="G36" s="36"/>
      <c r="H36" s="36"/>
      <c r="I36" s="96"/>
      <c r="J36" s="96">
        <v>2115.2</v>
      </c>
      <c r="K36" s="96">
        <v>2115.2</v>
      </c>
      <c r="L36" s="97">
        <v>15395.1</v>
      </c>
      <c r="M36" s="97"/>
      <c r="N36" s="97"/>
      <c r="O36" s="37">
        <f>O41</f>
        <v>17510.3</v>
      </c>
      <c r="P36" s="37">
        <f>P41</f>
        <v>2115.2</v>
      </c>
      <c r="Q36" s="37">
        <f>Q41</f>
        <v>2115.2</v>
      </c>
    </row>
    <row r="37" spans="1:17" ht="42" customHeight="1" hidden="1">
      <c r="A37" s="46" t="s">
        <v>31</v>
      </c>
      <c r="B37" s="36"/>
      <c r="C37" s="36"/>
      <c r="D37" s="37"/>
      <c r="E37" s="36"/>
      <c r="F37" s="102">
        <v>0</v>
      </c>
      <c r="G37" s="102"/>
      <c r="H37" s="102">
        <v>0</v>
      </c>
      <c r="I37" s="102"/>
      <c r="J37" s="102">
        <v>0</v>
      </c>
      <c r="K37" s="102">
        <v>0</v>
      </c>
      <c r="L37" s="21">
        <v>0</v>
      </c>
      <c r="M37" s="21">
        <v>0</v>
      </c>
      <c r="N37" s="21">
        <v>0</v>
      </c>
      <c r="O37" s="103">
        <v>0</v>
      </c>
      <c r="P37" s="102">
        <v>0</v>
      </c>
      <c r="Q37" s="102">
        <v>0</v>
      </c>
    </row>
    <row r="38" spans="1:17" ht="49.5" customHeight="1" hidden="1">
      <c r="A38" s="56" t="s">
        <v>32</v>
      </c>
      <c r="B38" s="104" t="s">
        <v>13</v>
      </c>
      <c r="C38" s="104" t="s">
        <v>13</v>
      </c>
      <c r="D38" s="105" t="s">
        <v>13</v>
      </c>
      <c r="E38" s="104" t="s">
        <v>13</v>
      </c>
      <c r="F38" s="57">
        <v>0</v>
      </c>
      <c r="G38" s="57"/>
      <c r="H38" s="57">
        <v>0</v>
      </c>
      <c r="I38" s="57"/>
      <c r="J38" s="57">
        <v>0</v>
      </c>
      <c r="K38" s="57">
        <v>0</v>
      </c>
      <c r="L38" s="58">
        <v>0</v>
      </c>
      <c r="M38" s="58">
        <v>0</v>
      </c>
      <c r="N38" s="58">
        <v>0</v>
      </c>
      <c r="O38" s="59">
        <v>0</v>
      </c>
      <c r="P38" s="57">
        <v>0</v>
      </c>
      <c r="Q38" s="57">
        <v>0</v>
      </c>
    </row>
    <row r="39" spans="1:17" ht="48.75" customHeight="1" hidden="1">
      <c r="A39" s="106" t="s">
        <v>33</v>
      </c>
      <c r="B39" s="104"/>
      <c r="C39" s="104"/>
      <c r="D39" s="105"/>
      <c r="E39" s="104"/>
      <c r="F39" s="107">
        <v>0</v>
      </c>
      <c r="G39" s="107"/>
      <c r="H39" s="107">
        <v>0</v>
      </c>
      <c r="I39" s="107"/>
      <c r="J39" s="107">
        <v>0</v>
      </c>
      <c r="K39" s="107">
        <v>0</v>
      </c>
      <c r="L39" s="108">
        <v>0</v>
      </c>
      <c r="M39" s="108">
        <v>0</v>
      </c>
      <c r="N39" s="108">
        <v>0</v>
      </c>
      <c r="O39" s="109">
        <v>0</v>
      </c>
      <c r="P39" s="107">
        <v>0</v>
      </c>
      <c r="Q39" s="107">
        <v>0</v>
      </c>
    </row>
    <row r="40" spans="1:17" ht="15.75" customHeight="1">
      <c r="A40" s="56" t="s">
        <v>102</v>
      </c>
      <c r="B40" s="104"/>
      <c r="C40" s="104"/>
      <c r="D40" s="105"/>
      <c r="E40" s="104"/>
      <c r="F40" s="107"/>
      <c r="G40" s="107"/>
      <c r="H40" s="107"/>
      <c r="I40" s="107"/>
      <c r="J40" s="107"/>
      <c r="K40" s="107"/>
      <c r="L40" s="108"/>
      <c r="M40" s="108"/>
      <c r="N40" s="108"/>
      <c r="O40" s="109"/>
      <c r="P40" s="107"/>
      <c r="Q40" s="107"/>
    </row>
    <row r="41" spans="1:17" ht="28.5" customHeight="1">
      <c r="A41" s="110" t="s">
        <v>64</v>
      </c>
      <c r="B41" s="36" t="s">
        <v>13</v>
      </c>
      <c r="C41" s="36" t="s">
        <v>13</v>
      </c>
      <c r="D41" s="36" t="s">
        <v>13</v>
      </c>
      <c r="E41" s="36" t="s">
        <v>13</v>
      </c>
      <c r="F41" s="37" t="s">
        <v>13</v>
      </c>
      <c r="G41" s="36" t="s">
        <v>13</v>
      </c>
      <c r="H41" s="36" t="s">
        <v>13</v>
      </c>
      <c r="I41" s="36" t="s">
        <v>13</v>
      </c>
      <c r="J41" s="36" t="s">
        <v>13</v>
      </c>
      <c r="K41" s="57"/>
      <c r="L41" s="58"/>
      <c r="M41" s="58"/>
      <c r="N41" s="58"/>
      <c r="O41" s="17">
        <v>17510.3</v>
      </c>
      <c r="P41" s="17">
        <v>2115.2</v>
      </c>
      <c r="Q41" s="17">
        <v>2115.2</v>
      </c>
    </row>
    <row r="42" spans="1:17" ht="14.25" customHeight="1">
      <c r="A42" s="110" t="s">
        <v>103</v>
      </c>
      <c r="B42" s="36"/>
      <c r="C42" s="36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9" ht="15.75" customHeight="1">
      <c r="A43" s="110" t="s">
        <v>104</v>
      </c>
      <c r="B43" s="36" t="s">
        <v>13</v>
      </c>
      <c r="C43" s="36"/>
      <c r="D43" s="36" t="s">
        <v>13</v>
      </c>
      <c r="E43" s="36" t="s">
        <v>13</v>
      </c>
      <c r="F43" s="37" t="s">
        <v>13</v>
      </c>
      <c r="G43" s="36" t="s">
        <v>13</v>
      </c>
      <c r="H43" s="36" t="s">
        <v>13</v>
      </c>
      <c r="I43" s="57"/>
      <c r="J43" s="57"/>
      <c r="K43" s="57"/>
      <c r="L43" s="58"/>
      <c r="M43" s="58"/>
      <c r="N43" s="58"/>
      <c r="O43" s="37" t="s">
        <v>13</v>
      </c>
      <c r="P43" s="36" t="s">
        <v>13</v>
      </c>
      <c r="Q43" s="36" t="s">
        <v>13</v>
      </c>
      <c r="S43" s="112"/>
    </row>
    <row r="44" spans="1:17" ht="19.5" customHeight="1">
      <c r="A44" s="51" t="s">
        <v>34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>
        <f>O45+O54+O59+O65</f>
        <v>278133.60000000003</v>
      </c>
      <c r="P44" s="114">
        <f>P45+P54+P59+P65</f>
        <v>219413.8</v>
      </c>
      <c r="Q44" s="114">
        <f>Q45+Q54+Q59+Q65</f>
        <v>216818.4</v>
      </c>
    </row>
    <row r="45" spans="1:17" s="5" customFormat="1" ht="24.75">
      <c r="A45" s="32" t="s">
        <v>105</v>
      </c>
      <c r="B45" s="36"/>
      <c r="C45" s="36"/>
      <c r="D45" s="37"/>
      <c r="E45" s="36"/>
      <c r="F45" s="36"/>
      <c r="G45" s="36"/>
      <c r="H45" s="36"/>
      <c r="I45" s="83"/>
      <c r="J45" s="83">
        <v>202287.4</v>
      </c>
      <c r="K45" s="83">
        <v>205038.9</v>
      </c>
      <c r="L45" s="87">
        <f aca="true" t="shared" si="5" ref="L45:Q45">L47+L51</f>
        <v>48785.4</v>
      </c>
      <c r="M45" s="87">
        <f t="shared" si="5"/>
        <v>-1606.3999999999999</v>
      </c>
      <c r="N45" s="87">
        <f t="shared" si="5"/>
        <v>-1558.3</v>
      </c>
      <c r="O45" s="20">
        <f t="shared" si="5"/>
        <v>257483.2</v>
      </c>
      <c r="P45" s="20">
        <f t="shared" si="5"/>
        <v>200681</v>
      </c>
      <c r="Q45" s="20">
        <f t="shared" si="5"/>
        <v>203480.5</v>
      </c>
    </row>
    <row r="46" spans="1:17" s="5" customFormat="1" ht="14.25">
      <c r="A46" s="62" t="s">
        <v>72</v>
      </c>
      <c r="B46" s="36"/>
      <c r="C46" s="36"/>
      <c r="D46" s="37"/>
      <c r="E46" s="36"/>
      <c r="F46" s="36"/>
      <c r="G46" s="36"/>
      <c r="H46" s="36"/>
      <c r="I46" s="83"/>
      <c r="J46" s="83"/>
      <c r="K46" s="83"/>
      <c r="L46" s="87"/>
      <c r="M46" s="87"/>
      <c r="N46" s="87"/>
      <c r="O46" s="59"/>
      <c r="P46" s="59"/>
      <c r="Q46" s="59"/>
    </row>
    <row r="47" spans="1:17" s="5" customFormat="1" ht="15.75" customHeight="1">
      <c r="A47" s="62" t="s">
        <v>37</v>
      </c>
      <c r="B47" s="36" t="s">
        <v>13</v>
      </c>
      <c r="C47" s="36" t="s">
        <v>13</v>
      </c>
      <c r="D47" s="36" t="s">
        <v>13</v>
      </c>
      <c r="E47" s="36" t="s">
        <v>13</v>
      </c>
      <c r="F47" s="37" t="s">
        <v>13</v>
      </c>
      <c r="G47" s="36" t="s">
        <v>13</v>
      </c>
      <c r="H47" s="36" t="s">
        <v>13</v>
      </c>
      <c r="I47" s="86"/>
      <c r="J47" s="83">
        <f>149302.7+28629.5+4159.5+450</f>
        <v>182541.7</v>
      </c>
      <c r="K47" s="83">
        <f>147896.6+32268.9+4159.7+450</f>
        <v>184775.2</v>
      </c>
      <c r="L47" s="87">
        <f>28242.8+731.2+17326.8+800</f>
        <v>47100.8</v>
      </c>
      <c r="M47" s="15">
        <f>116.2-1722.6</f>
        <v>-1606.3999999999999</v>
      </c>
      <c r="N47" s="15">
        <f>184.7-1743</f>
        <v>-1558.3</v>
      </c>
      <c r="O47" s="59">
        <v>242856</v>
      </c>
      <c r="P47" s="96">
        <v>180935.3</v>
      </c>
      <c r="Q47" s="96">
        <v>183216.8</v>
      </c>
    </row>
    <row r="48" spans="1:17" s="5" customFormat="1" ht="16.5" customHeight="1">
      <c r="A48" s="62" t="s">
        <v>85</v>
      </c>
      <c r="B48" s="36"/>
      <c r="C48" s="36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s="5" customFormat="1" ht="15" customHeight="1">
      <c r="A49" s="110" t="s">
        <v>106</v>
      </c>
      <c r="B49" s="83" t="s">
        <v>38</v>
      </c>
      <c r="C49" s="83">
        <v>4084</v>
      </c>
      <c r="D49" s="12">
        <v>4566</v>
      </c>
      <c r="E49" s="83">
        <v>4444</v>
      </c>
      <c r="F49" s="83"/>
      <c r="G49" s="83">
        <v>4409</v>
      </c>
      <c r="H49" s="86">
        <f>147684.2+27615.3+4157.5+450</f>
        <v>179907</v>
      </c>
      <c r="I49" s="86"/>
      <c r="J49" s="83"/>
      <c r="K49" s="83"/>
      <c r="L49" s="87"/>
      <c r="M49" s="15"/>
      <c r="N49" s="15"/>
      <c r="O49" s="37" t="s">
        <v>13</v>
      </c>
      <c r="P49" s="36" t="s">
        <v>13</v>
      </c>
      <c r="Q49" s="36" t="s">
        <v>13</v>
      </c>
    </row>
    <row r="50" spans="1:17" s="5" customFormat="1" ht="14.25">
      <c r="A50" s="62" t="s">
        <v>107</v>
      </c>
      <c r="B50" s="36"/>
      <c r="C50" s="36"/>
      <c r="D50" s="37"/>
      <c r="E50" s="36"/>
      <c r="F50" s="36"/>
      <c r="G50" s="36"/>
      <c r="H50" s="36"/>
      <c r="I50" s="83"/>
      <c r="J50" s="83"/>
      <c r="K50" s="83"/>
      <c r="L50" s="87"/>
      <c r="M50" s="87"/>
      <c r="N50" s="87"/>
      <c r="O50" s="59"/>
      <c r="P50" s="59"/>
      <c r="Q50" s="59"/>
    </row>
    <row r="51" spans="1:17" s="5" customFormat="1" ht="26.25">
      <c r="A51" s="62" t="s">
        <v>108</v>
      </c>
      <c r="B51" s="36" t="s">
        <v>13</v>
      </c>
      <c r="C51" s="36" t="s">
        <v>13</v>
      </c>
      <c r="D51" s="36" t="s">
        <v>13</v>
      </c>
      <c r="E51" s="36" t="s">
        <v>13</v>
      </c>
      <c r="F51" s="37" t="s">
        <v>13</v>
      </c>
      <c r="G51" s="36" t="s">
        <v>13</v>
      </c>
      <c r="H51" s="36" t="s">
        <v>13</v>
      </c>
      <c r="I51" s="83"/>
      <c r="J51" s="83">
        <v>19745.7</v>
      </c>
      <c r="K51" s="83">
        <v>20263.7</v>
      </c>
      <c r="L51" s="15">
        <v>1684.6</v>
      </c>
      <c r="M51" s="15"/>
      <c r="N51" s="15"/>
      <c r="O51" s="17">
        <v>14627.2</v>
      </c>
      <c r="P51" s="121">
        <v>19745.7</v>
      </c>
      <c r="Q51" s="121">
        <v>20263.7</v>
      </c>
    </row>
    <row r="52" spans="1:17" s="5" customFormat="1" ht="17.25" customHeight="1">
      <c r="A52" s="62" t="s">
        <v>85</v>
      </c>
      <c r="B52" s="36"/>
      <c r="C52" s="36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s="5" customFormat="1" ht="26.25">
      <c r="A53" s="62" t="s">
        <v>77</v>
      </c>
      <c r="B53" s="83" t="s">
        <v>40</v>
      </c>
      <c r="C53" s="83"/>
      <c r="D53" s="12">
        <v>29281</v>
      </c>
      <c r="E53" s="83">
        <v>0</v>
      </c>
      <c r="F53" s="83">
        <v>49569.3</v>
      </c>
      <c r="G53" s="83">
        <v>0</v>
      </c>
      <c r="H53" s="83">
        <v>19756.3</v>
      </c>
      <c r="I53" s="83"/>
      <c r="J53" s="83"/>
      <c r="K53" s="83"/>
      <c r="L53" s="15"/>
      <c r="M53" s="15"/>
      <c r="N53" s="15"/>
      <c r="O53" s="37" t="s">
        <v>13</v>
      </c>
      <c r="P53" s="36" t="s">
        <v>13</v>
      </c>
      <c r="Q53" s="36" t="s">
        <v>13</v>
      </c>
    </row>
    <row r="54" spans="1:17" s="5" customFormat="1" ht="29.25" customHeight="1">
      <c r="A54" s="94" t="s">
        <v>109</v>
      </c>
      <c r="B54" s="36"/>
      <c r="C54" s="36"/>
      <c r="D54" s="37"/>
      <c r="E54" s="36"/>
      <c r="F54" s="36"/>
      <c r="G54" s="36"/>
      <c r="H54" s="36"/>
      <c r="I54" s="83"/>
      <c r="J54" s="83"/>
      <c r="K54" s="83"/>
      <c r="L54" s="15"/>
      <c r="M54" s="15"/>
      <c r="N54" s="15"/>
      <c r="O54" s="103">
        <f>O56</f>
        <v>10140</v>
      </c>
      <c r="P54" s="103">
        <f>P56</f>
        <v>10155.1</v>
      </c>
      <c r="Q54" s="103">
        <f>Q56</f>
        <v>10193.1</v>
      </c>
    </row>
    <row r="55" spans="1:17" s="5" customFormat="1" ht="14.25">
      <c r="A55" s="62" t="s">
        <v>110</v>
      </c>
      <c r="B55" s="36"/>
      <c r="C55" s="36"/>
      <c r="D55" s="37"/>
      <c r="E55" s="36"/>
      <c r="F55" s="36"/>
      <c r="G55" s="36"/>
      <c r="H55" s="36"/>
      <c r="I55" s="83"/>
      <c r="J55" s="83"/>
      <c r="K55" s="83"/>
      <c r="L55" s="15"/>
      <c r="M55" s="15"/>
      <c r="N55" s="15"/>
      <c r="O55" s="37"/>
      <c r="P55" s="36"/>
      <c r="Q55" s="36"/>
    </row>
    <row r="56" spans="1:17" s="5" customFormat="1" ht="38.25" customHeight="1">
      <c r="A56" s="62" t="s">
        <v>111</v>
      </c>
      <c r="B56" s="36" t="s">
        <v>13</v>
      </c>
      <c r="C56" s="36" t="s">
        <v>13</v>
      </c>
      <c r="D56" s="37" t="s">
        <v>13</v>
      </c>
      <c r="E56" s="36" t="s">
        <v>13</v>
      </c>
      <c r="F56" s="36" t="s">
        <v>13</v>
      </c>
      <c r="G56" s="36" t="s">
        <v>13</v>
      </c>
      <c r="H56" s="36" t="s">
        <v>13</v>
      </c>
      <c r="I56" s="86"/>
      <c r="J56" s="86">
        <v>10155.1</v>
      </c>
      <c r="K56" s="86">
        <v>10193.1</v>
      </c>
      <c r="L56" s="87"/>
      <c r="M56" s="87"/>
      <c r="N56" s="87"/>
      <c r="O56" s="59">
        <v>10140</v>
      </c>
      <c r="P56" s="57">
        <v>10155.1</v>
      </c>
      <c r="Q56" s="57">
        <v>10193.1</v>
      </c>
    </row>
    <row r="57" spans="1:17" s="5" customFormat="1" ht="16.5" customHeight="1">
      <c r="A57" s="62" t="s">
        <v>76</v>
      </c>
      <c r="B57" s="36"/>
      <c r="C57" s="36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</row>
    <row r="58" spans="1:17" s="5" customFormat="1" ht="15.75" customHeight="1">
      <c r="A58" s="110" t="s">
        <v>112</v>
      </c>
      <c r="B58" s="83" t="s">
        <v>82</v>
      </c>
      <c r="C58" s="17">
        <v>15400</v>
      </c>
      <c r="D58" s="12">
        <v>15400</v>
      </c>
      <c r="E58" s="83">
        <v>15400</v>
      </c>
      <c r="F58" s="83">
        <v>15400</v>
      </c>
      <c r="G58" s="83">
        <v>15400</v>
      </c>
      <c r="H58" s="86">
        <v>10140</v>
      </c>
      <c r="I58" s="86"/>
      <c r="J58" s="86"/>
      <c r="K58" s="86"/>
      <c r="L58" s="87"/>
      <c r="M58" s="87"/>
      <c r="N58" s="87"/>
      <c r="O58" s="36" t="s">
        <v>13</v>
      </c>
      <c r="P58" s="36" t="s">
        <v>13</v>
      </c>
      <c r="Q58" s="37" t="s">
        <v>13</v>
      </c>
    </row>
    <row r="59" spans="1:17" s="5" customFormat="1" ht="42" customHeight="1">
      <c r="A59" s="84" t="s">
        <v>113</v>
      </c>
      <c r="B59" s="36" t="s">
        <v>13</v>
      </c>
      <c r="C59" s="36" t="s">
        <v>13</v>
      </c>
      <c r="D59" s="37" t="s">
        <v>13</v>
      </c>
      <c r="E59" s="36" t="s">
        <v>13</v>
      </c>
      <c r="F59" s="36" t="s">
        <v>13</v>
      </c>
      <c r="G59" s="36" t="s">
        <v>13</v>
      </c>
      <c r="H59" s="36" t="s">
        <v>13</v>
      </c>
      <c r="I59" s="86"/>
      <c r="J59" s="86">
        <v>5432.9</v>
      </c>
      <c r="K59" s="86">
        <v>0</v>
      </c>
      <c r="L59" s="87">
        <v>858</v>
      </c>
      <c r="M59" s="87"/>
      <c r="N59" s="87"/>
      <c r="O59" s="103">
        <v>6058</v>
      </c>
      <c r="P59" s="102">
        <v>5432.9</v>
      </c>
      <c r="Q59" s="102">
        <v>0</v>
      </c>
    </row>
    <row r="60" spans="1:17" s="5" customFormat="1" ht="30" customHeight="1" hidden="1">
      <c r="A60" s="85"/>
      <c r="B60" s="36"/>
      <c r="C60" s="36"/>
      <c r="D60" s="37"/>
      <c r="E60" s="36"/>
      <c r="F60" s="36"/>
      <c r="G60" s="36"/>
      <c r="H60" s="36"/>
      <c r="I60" s="86"/>
      <c r="J60" s="86"/>
      <c r="K60" s="86"/>
      <c r="L60" s="87"/>
      <c r="M60" s="87"/>
      <c r="N60" s="87"/>
      <c r="O60" s="59">
        <f>H60+L60</f>
        <v>0</v>
      </c>
      <c r="P60" s="57">
        <f>J60+M60</f>
        <v>0</v>
      </c>
      <c r="Q60" s="57">
        <f>K60+N60</f>
        <v>0</v>
      </c>
    </row>
    <row r="61" spans="1:17" s="5" customFormat="1" ht="18.75" customHeight="1" hidden="1">
      <c r="A61" s="62" t="s">
        <v>83</v>
      </c>
      <c r="B61" s="36"/>
      <c r="C61" s="36"/>
      <c r="D61" s="37"/>
      <c r="E61" s="36"/>
      <c r="F61" s="36"/>
      <c r="G61" s="36"/>
      <c r="H61" s="36"/>
      <c r="I61" s="86"/>
      <c r="J61" s="86"/>
      <c r="K61" s="86"/>
      <c r="L61" s="87"/>
      <c r="M61" s="87"/>
      <c r="N61" s="87"/>
      <c r="O61" s="59"/>
      <c r="P61" s="57"/>
      <c r="Q61" s="57"/>
    </row>
    <row r="62" spans="1:17" s="5" customFormat="1" ht="30" customHeight="1" hidden="1">
      <c r="A62" s="62" t="s">
        <v>84</v>
      </c>
      <c r="B62" s="36" t="s">
        <v>13</v>
      </c>
      <c r="C62" s="36" t="s">
        <v>13</v>
      </c>
      <c r="D62" s="37" t="s">
        <v>13</v>
      </c>
      <c r="E62" s="36" t="s">
        <v>13</v>
      </c>
      <c r="F62" s="36" t="s">
        <v>13</v>
      </c>
      <c r="G62" s="36" t="s">
        <v>13</v>
      </c>
      <c r="H62" s="36" t="s">
        <v>13</v>
      </c>
      <c r="I62" s="86"/>
      <c r="J62" s="86"/>
      <c r="K62" s="86"/>
      <c r="L62" s="87"/>
      <c r="M62" s="87"/>
      <c r="N62" s="87"/>
      <c r="O62" s="59">
        <v>6058</v>
      </c>
      <c r="P62" s="57">
        <v>5476</v>
      </c>
      <c r="Q62" s="57">
        <v>177.4</v>
      </c>
    </row>
    <row r="63" spans="1:19" s="5" customFormat="1" ht="15.75" customHeight="1" hidden="1">
      <c r="A63" s="62" t="s">
        <v>114</v>
      </c>
      <c r="B63" s="36" t="s">
        <v>13</v>
      </c>
      <c r="C63" s="36" t="s">
        <v>13</v>
      </c>
      <c r="D63" s="37" t="s">
        <v>13</v>
      </c>
      <c r="E63" s="36" t="s">
        <v>13</v>
      </c>
      <c r="F63" s="36" t="s">
        <v>13</v>
      </c>
      <c r="G63" s="36" t="s">
        <v>13</v>
      </c>
      <c r="H63" s="36" t="s">
        <v>13</v>
      </c>
      <c r="I63" s="86"/>
      <c r="J63" s="86"/>
      <c r="K63" s="86"/>
      <c r="L63" s="87"/>
      <c r="M63" s="87"/>
      <c r="N63" s="87"/>
      <c r="O63" s="36"/>
      <c r="P63" s="36"/>
      <c r="Q63" s="37"/>
      <c r="R63" s="112"/>
      <c r="S63" s="112"/>
    </row>
    <row r="64" spans="1:17" s="5" customFormat="1" ht="17.25" customHeight="1" hidden="1">
      <c r="A64" s="110" t="s">
        <v>86</v>
      </c>
      <c r="B64" s="83" t="s">
        <v>87</v>
      </c>
      <c r="C64" s="17">
        <v>15400</v>
      </c>
      <c r="D64" s="12">
        <v>15400</v>
      </c>
      <c r="E64" s="83">
        <v>15400</v>
      </c>
      <c r="F64" s="83">
        <v>15400</v>
      </c>
      <c r="G64" s="83">
        <v>15400</v>
      </c>
      <c r="H64" s="86">
        <v>10140</v>
      </c>
      <c r="I64" s="86"/>
      <c r="J64" s="86"/>
      <c r="K64" s="86"/>
      <c r="L64" s="87"/>
      <c r="M64" s="87"/>
      <c r="N64" s="87"/>
      <c r="O64" s="36" t="s">
        <v>13</v>
      </c>
      <c r="P64" s="36" t="s">
        <v>13</v>
      </c>
      <c r="Q64" s="37" t="s">
        <v>13</v>
      </c>
    </row>
    <row r="65" spans="1:17" s="5" customFormat="1" ht="40.5" customHeight="1">
      <c r="A65" s="32" t="s">
        <v>115</v>
      </c>
      <c r="B65" s="83"/>
      <c r="C65" s="83"/>
      <c r="D65" s="12"/>
      <c r="E65" s="83"/>
      <c r="F65" s="83"/>
      <c r="G65" s="83"/>
      <c r="H65" s="12"/>
      <c r="I65" s="12"/>
      <c r="J65" s="12">
        <v>3144.8</v>
      </c>
      <c r="K65" s="12">
        <v>3144.8</v>
      </c>
      <c r="L65" s="15">
        <v>1307.6</v>
      </c>
      <c r="M65" s="15"/>
      <c r="N65" s="15"/>
      <c r="O65" s="37">
        <f>O67</f>
        <v>4452.4</v>
      </c>
      <c r="P65" s="37">
        <f>P67</f>
        <v>3144.8</v>
      </c>
      <c r="Q65" s="37">
        <f>Q67</f>
        <v>3144.8</v>
      </c>
    </row>
    <row r="66" spans="1:17" s="5" customFormat="1" ht="15.75" customHeight="1">
      <c r="A66" s="62" t="s">
        <v>72</v>
      </c>
      <c r="B66" s="83"/>
      <c r="C66" s="83"/>
      <c r="D66" s="12"/>
      <c r="E66" s="83"/>
      <c r="F66" s="83"/>
      <c r="G66" s="83"/>
      <c r="H66" s="12"/>
      <c r="I66" s="12"/>
      <c r="J66" s="12"/>
      <c r="K66" s="12"/>
      <c r="L66" s="15"/>
      <c r="M66" s="15"/>
      <c r="N66" s="15"/>
      <c r="O66" s="37"/>
      <c r="P66" s="37"/>
      <c r="Q66" s="37"/>
    </row>
    <row r="67" spans="1:17" s="5" customFormat="1" ht="27" customHeight="1">
      <c r="A67" s="62" t="s">
        <v>64</v>
      </c>
      <c r="B67" s="36" t="s">
        <v>13</v>
      </c>
      <c r="C67" s="36" t="s">
        <v>13</v>
      </c>
      <c r="D67" s="37" t="s">
        <v>13</v>
      </c>
      <c r="E67" s="36" t="s">
        <v>13</v>
      </c>
      <c r="F67" s="36" t="s">
        <v>13</v>
      </c>
      <c r="G67" s="36" t="s">
        <v>13</v>
      </c>
      <c r="H67" s="36" t="s">
        <v>13</v>
      </c>
      <c r="I67" s="12"/>
      <c r="J67" s="12">
        <v>3144.8</v>
      </c>
      <c r="K67" s="12">
        <v>3144.8</v>
      </c>
      <c r="L67" s="15">
        <v>1307.6</v>
      </c>
      <c r="M67" s="15"/>
      <c r="N67" s="15"/>
      <c r="O67" s="18">
        <v>4452.4</v>
      </c>
      <c r="P67" s="96">
        <v>3144.8</v>
      </c>
      <c r="Q67" s="96">
        <v>3144.8</v>
      </c>
    </row>
    <row r="68" spans="1:21" s="5" customFormat="1" ht="15.75" customHeight="1">
      <c r="A68" s="110" t="s">
        <v>65</v>
      </c>
      <c r="B68" s="36"/>
      <c r="C68" s="36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17"/>
      <c r="S68" s="117"/>
      <c r="T68" s="117"/>
      <c r="U68" s="117"/>
    </row>
    <row r="69" spans="1:21" s="5" customFormat="1" ht="15" customHeight="1">
      <c r="A69" s="110" t="s">
        <v>116</v>
      </c>
      <c r="B69" s="36" t="s">
        <v>13</v>
      </c>
      <c r="C69" s="36"/>
      <c r="D69" s="36" t="s">
        <v>13</v>
      </c>
      <c r="E69" s="36" t="s">
        <v>13</v>
      </c>
      <c r="F69" s="37" t="s">
        <v>13</v>
      </c>
      <c r="G69" s="36" t="s">
        <v>13</v>
      </c>
      <c r="H69" s="36" t="s">
        <v>13</v>
      </c>
      <c r="I69" s="12"/>
      <c r="J69" s="12"/>
      <c r="K69" s="12"/>
      <c r="L69" s="15"/>
      <c r="M69" s="15"/>
      <c r="N69" s="15"/>
      <c r="O69" s="36" t="s">
        <v>13</v>
      </c>
      <c r="P69" s="36" t="s">
        <v>13</v>
      </c>
      <c r="Q69" s="37" t="s">
        <v>13</v>
      </c>
      <c r="R69" s="112"/>
      <c r="S69" s="112"/>
      <c r="T69" s="112"/>
      <c r="U69" s="112"/>
    </row>
    <row r="70" spans="1:17" s="5" customFormat="1" ht="20.25" customHeight="1">
      <c r="A70" s="51" t="s">
        <v>117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4">
        <f>O71+O76+O82</f>
        <v>91670.8</v>
      </c>
      <c r="P70" s="114">
        <f>P71+P76+P82</f>
        <v>74517.1</v>
      </c>
      <c r="Q70" s="114">
        <f>Q71+Q76+Q82</f>
        <v>75453.8</v>
      </c>
    </row>
    <row r="71" spans="1:17" s="5" customFormat="1" ht="26.25">
      <c r="A71" s="32" t="s">
        <v>91</v>
      </c>
      <c r="B71" s="36"/>
      <c r="C71" s="36"/>
      <c r="D71" s="37"/>
      <c r="E71" s="36"/>
      <c r="F71" s="36" t="e">
        <f>F73+F76</f>
        <v>#VALUE!</v>
      </c>
      <c r="G71" s="36"/>
      <c r="H71" s="36" t="e">
        <f>H73+H76</f>
        <v>#VALUE!</v>
      </c>
      <c r="I71" s="36"/>
      <c r="J71" s="36">
        <f>J73+J76</f>
        <v>68253.1</v>
      </c>
      <c r="K71" s="36">
        <f>K73+K76</f>
        <v>69189.8</v>
      </c>
      <c r="L71" s="99">
        <f>L73+L76</f>
        <v>5192.7</v>
      </c>
      <c r="M71" s="99">
        <f>M73+M76</f>
        <v>-4761.1</v>
      </c>
      <c r="N71" s="99">
        <f>N73+N76</f>
        <v>-4761.1</v>
      </c>
      <c r="O71" s="37">
        <f>O73</f>
        <v>72802.3</v>
      </c>
      <c r="P71" s="37">
        <f>P73</f>
        <v>63158.5</v>
      </c>
      <c r="Q71" s="37">
        <f>Q73</f>
        <v>64095.2</v>
      </c>
    </row>
    <row r="72" spans="1:17" s="5" customFormat="1" ht="14.25">
      <c r="A72" s="62" t="s">
        <v>72</v>
      </c>
      <c r="B72" s="36"/>
      <c r="C72" s="36"/>
      <c r="D72" s="37"/>
      <c r="E72" s="36"/>
      <c r="F72" s="36"/>
      <c r="G72" s="36"/>
      <c r="H72" s="36"/>
      <c r="I72" s="36"/>
      <c r="J72" s="36"/>
      <c r="K72" s="36"/>
      <c r="L72" s="99"/>
      <c r="M72" s="99"/>
      <c r="N72" s="99"/>
      <c r="O72" s="37"/>
      <c r="P72" s="36"/>
      <c r="Q72" s="36"/>
    </row>
    <row r="73" spans="1:17" s="5" customFormat="1" ht="28.5" customHeight="1">
      <c r="A73" s="62" t="s">
        <v>93</v>
      </c>
      <c r="B73" s="36" t="s">
        <v>13</v>
      </c>
      <c r="C73" s="36" t="s">
        <v>13</v>
      </c>
      <c r="D73" s="37" t="s">
        <v>13</v>
      </c>
      <c r="E73" s="36" t="s">
        <v>13</v>
      </c>
      <c r="F73" s="36" t="s">
        <v>13</v>
      </c>
      <c r="G73" s="36" t="s">
        <v>13</v>
      </c>
      <c r="H73" s="36" t="s">
        <v>13</v>
      </c>
      <c r="I73" s="96"/>
      <c r="J73" s="57">
        <v>67919.6</v>
      </c>
      <c r="K73" s="57">
        <v>68856.3</v>
      </c>
      <c r="L73" s="97">
        <f>-181.6+1265.3</f>
        <v>1083.7</v>
      </c>
      <c r="M73" s="58">
        <v>-4761.1</v>
      </c>
      <c r="N73" s="58">
        <v>-4761.1</v>
      </c>
      <c r="O73" s="17">
        <v>72802.3</v>
      </c>
      <c r="P73" s="17">
        <v>63158.5</v>
      </c>
      <c r="Q73" s="121">
        <v>64095.2</v>
      </c>
    </row>
    <row r="74" spans="1:17" s="5" customFormat="1" ht="16.5" customHeight="1">
      <c r="A74" s="62" t="s">
        <v>76</v>
      </c>
      <c r="B74" s="36"/>
      <c r="C74" s="36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21" s="5" customFormat="1" ht="14.25">
      <c r="A75" s="110" t="s">
        <v>118</v>
      </c>
      <c r="B75" s="17" t="s">
        <v>53</v>
      </c>
      <c r="C75" s="17">
        <v>82</v>
      </c>
      <c r="D75" s="18">
        <v>85</v>
      </c>
      <c r="E75" s="17">
        <v>85</v>
      </c>
      <c r="F75" s="17">
        <v>85</v>
      </c>
      <c r="G75" s="17">
        <v>85</v>
      </c>
      <c r="H75" s="96">
        <v>66041.7</v>
      </c>
      <c r="I75" s="96"/>
      <c r="J75" s="57"/>
      <c r="K75" s="57"/>
      <c r="L75" s="97"/>
      <c r="M75" s="58"/>
      <c r="N75" s="58"/>
      <c r="O75" s="36" t="s">
        <v>13</v>
      </c>
      <c r="P75" s="36" t="s">
        <v>13</v>
      </c>
      <c r="Q75" s="37" t="s">
        <v>13</v>
      </c>
      <c r="R75" s="112"/>
      <c r="S75" s="112"/>
      <c r="T75" s="112"/>
      <c r="U75" s="112"/>
    </row>
    <row r="76" spans="1:18" s="5" customFormat="1" ht="25.5" customHeight="1">
      <c r="A76" s="94" t="s">
        <v>95</v>
      </c>
      <c r="B76" s="36"/>
      <c r="C76" s="36"/>
      <c r="D76" s="37"/>
      <c r="E76" s="36"/>
      <c r="F76" s="36"/>
      <c r="G76" s="36"/>
      <c r="H76" s="36"/>
      <c r="I76" s="96"/>
      <c r="J76" s="96">
        <v>333.5</v>
      </c>
      <c r="K76" s="96">
        <v>333.5</v>
      </c>
      <c r="L76" s="58">
        <v>4109</v>
      </c>
      <c r="M76" s="97"/>
      <c r="N76" s="97"/>
      <c r="O76" s="37">
        <f>O79</f>
        <v>6379.2</v>
      </c>
      <c r="P76" s="37">
        <f>P79</f>
        <v>333.5</v>
      </c>
      <c r="Q76" s="37">
        <f>Q79</f>
        <v>333.5</v>
      </c>
      <c r="R76" s="93"/>
    </row>
    <row r="77" spans="1:17" s="5" customFormat="1" ht="26.25" hidden="1">
      <c r="A77" s="62" t="s">
        <v>56</v>
      </c>
      <c r="B77" s="36" t="s">
        <v>13</v>
      </c>
      <c r="C77" s="36" t="s">
        <v>13</v>
      </c>
      <c r="D77" s="37" t="s">
        <v>13</v>
      </c>
      <c r="E77" s="36" t="s">
        <v>13</v>
      </c>
      <c r="F77" s="96">
        <v>0</v>
      </c>
      <c r="G77" s="96"/>
      <c r="H77" s="96">
        <v>0</v>
      </c>
      <c r="I77" s="96"/>
      <c r="J77" s="96">
        <v>0</v>
      </c>
      <c r="K77" s="96">
        <v>0</v>
      </c>
      <c r="L77" s="97">
        <v>0</v>
      </c>
      <c r="M77" s="97">
        <v>0</v>
      </c>
      <c r="N77" s="97">
        <v>0</v>
      </c>
      <c r="O77" s="18">
        <v>0</v>
      </c>
      <c r="P77" s="96">
        <v>0</v>
      </c>
      <c r="Q77" s="96">
        <v>0</v>
      </c>
    </row>
    <row r="78" spans="1:17" s="5" customFormat="1" ht="14.25">
      <c r="A78" s="62" t="s">
        <v>96</v>
      </c>
      <c r="B78" s="36"/>
      <c r="C78" s="36"/>
      <c r="D78" s="37"/>
      <c r="E78" s="36"/>
      <c r="F78" s="96"/>
      <c r="G78" s="96"/>
      <c r="H78" s="96"/>
      <c r="I78" s="96"/>
      <c r="J78" s="96"/>
      <c r="K78" s="96"/>
      <c r="L78" s="97"/>
      <c r="M78" s="97"/>
      <c r="N78" s="97"/>
      <c r="O78" s="18"/>
      <c r="P78" s="96"/>
      <c r="Q78" s="96"/>
    </row>
    <row r="79" spans="1:17" s="5" customFormat="1" ht="26.25">
      <c r="A79" s="62" t="s">
        <v>93</v>
      </c>
      <c r="B79" s="36" t="s">
        <v>13</v>
      </c>
      <c r="C79" s="36" t="s">
        <v>13</v>
      </c>
      <c r="D79" s="37" t="s">
        <v>13</v>
      </c>
      <c r="E79" s="36" t="s">
        <v>13</v>
      </c>
      <c r="F79" s="36" t="s">
        <v>13</v>
      </c>
      <c r="G79" s="36" t="s">
        <v>13</v>
      </c>
      <c r="H79" s="36" t="s">
        <v>13</v>
      </c>
      <c r="I79" s="96"/>
      <c r="J79" s="96"/>
      <c r="K79" s="96"/>
      <c r="L79" s="97"/>
      <c r="M79" s="97"/>
      <c r="N79" s="97"/>
      <c r="O79" s="18">
        <v>6379.2</v>
      </c>
      <c r="P79" s="96">
        <v>333.5</v>
      </c>
      <c r="Q79" s="96">
        <v>333.5</v>
      </c>
    </row>
    <row r="80" spans="1:17" s="5" customFormat="1" ht="16.5" customHeight="1">
      <c r="A80" s="62" t="s">
        <v>76</v>
      </c>
      <c r="B80" s="36"/>
      <c r="C80" s="36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1" spans="1:21" s="5" customFormat="1" ht="14.25">
      <c r="A81" s="110" t="s">
        <v>94</v>
      </c>
      <c r="B81" s="17" t="s">
        <v>53</v>
      </c>
      <c r="C81" s="17">
        <v>82</v>
      </c>
      <c r="D81" s="18">
        <v>85</v>
      </c>
      <c r="E81" s="17">
        <v>85</v>
      </c>
      <c r="F81" s="17">
        <v>85</v>
      </c>
      <c r="G81" s="17">
        <v>85</v>
      </c>
      <c r="H81" s="96">
        <v>66041.7</v>
      </c>
      <c r="I81" s="96"/>
      <c r="J81" s="57"/>
      <c r="K81" s="57"/>
      <c r="L81" s="97"/>
      <c r="M81" s="58"/>
      <c r="N81" s="58"/>
      <c r="O81" s="36" t="s">
        <v>13</v>
      </c>
      <c r="P81" s="36" t="s">
        <v>13</v>
      </c>
      <c r="Q81" s="37" t="s">
        <v>13</v>
      </c>
      <c r="R81" s="112"/>
      <c r="S81" s="112"/>
      <c r="T81" s="112"/>
      <c r="U81" s="112"/>
    </row>
    <row r="82" spans="1:17" s="5" customFormat="1" ht="42" customHeight="1">
      <c r="A82" s="32" t="s">
        <v>119</v>
      </c>
      <c r="B82" s="83"/>
      <c r="C82" s="83"/>
      <c r="D82" s="12"/>
      <c r="E82" s="83"/>
      <c r="F82" s="83"/>
      <c r="G82" s="83"/>
      <c r="H82" s="96"/>
      <c r="I82" s="96"/>
      <c r="J82" s="96">
        <f>9893.6+1131.5</f>
        <v>11025.1</v>
      </c>
      <c r="K82" s="96">
        <f>9893.6+1131.5</f>
        <v>11025.1</v>
      </c>
      <c r="L82" s="97">
        <v>26.1</v>
      </c>
      <c r="M82" s="97">
        <v>0</v>
      </c>
      <c r="N82" s="97">
        <v>0</v>
      </c>
      <c r="O82" s="37">
        <f>O84</f>
        <v>12489.3</v>
      </c>
      <c r="P82" s="37">
        <f>P84</f>
        <v>11025.1</v>
      </c>
      <c r="Q82" s="37">
        <f>Q84</f>
        <v>11025.1</v>
      </c>
    </row>
    <row r="83" spans="1:17" ht="14.25">
      <c r="A83" s="62" t="s">
        <v>79</v>
      </c>
      <c r="B83" s="36"/>
      <c r="C83" s="36"/>
      <c r="D83" s="37"/>
      <c r="E83" s="36"/>
      <c r="F83" s="96"/>
      <c r="G83" s="96"/>
      <c r="H83" s="96"/>
      <c r="I83" s="118"/>
      <c r="J83" s="118"/>
      <c r="K83" s="118"/>
      <c r="L83" s="119"/>
      <c r="M83" s="119"/>
      <c r="N83" s="119"/>
      <c r="O83" s="18"/>
      <c r="P83" s="96"/>
      <c r="Q83" s="96"/>
    </row>
    <row r="84" spans="1:17" ht="26.25">
      <c r="A84" s="124" t="s">
        <v>64</v>
      </c>
      <c r="B84" s="104" t="s">
        <v>13</v>
      </c>
      <c r="C84" s="104" t="s">
        <v>13</v>
      </c>
      <c r="D84" s="105" t="s">
        <v>13</v>
      </c>
      <c r="E84" s="104" t="s">
        <v>13</v>
      </c>
      <c r="F84" s="104" t="s">
        <v>13</v>
      </c>
      <c r="G84" s="104" t="s">
        <v>13</v>
      </c>
      <c r="H84" s="104" t="s">
        <v>13</v>
      </c>
      <c r="I84" s="118"/>
      <c r="J84" s="118"/>
      <c r="K84" s="118"/>
      <c r="L84" s="119"/>
      <c r="M84" s="119"/>
      <c r="N84" s="119"/>
      <c r="O84" s="125">
        <v>12489.3</v>
      </c>
      <c r="P84" s="126">
        <v>11025.1</v>
      </c>
      <c r="Q84" s="126">
        <v>11025.1</v>
      </c>
    </row>
    <row r="85" spans="1:40" s="129" customFormat="1" ht="15.75" customHeight="1">
      <c r="A85" s="127" t="s">
        <v>76</v>
      </c>
      <c r="B85" s="36"/>
      <c r="C85" s="3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</row>
    <row r="86" spans="1:17" ht="17.25" customHeight="1">
      <c r="A86" s="130" t="s">
        <v>104</v>
      </c>
      <c r="B86" s="131" t="s">
        <v>13</v>
      </c>
      <c r="C86" s="122"/>
      <c r="D86" s="122" t="s">
        <v>13</v>
      </c>
      <c r="E86" s="122" t="s">
        <v>13</v>
      </c>
      <c r="F86" s="132" t="s">
        <v>13</v>
      </c>
      <c r="G86" s="122" t="s">
        <v>13</v>
      </c>
      <c r="H86" s="122" t="s">
        <v>13</v>
      </c>
      <c r="I86" s="118"/>
      <c r="J86" s="118"/>
      <c r="K86" s="118"/>
      <c r="L86" s="119"/>
      <c r="M86" s="119"/>
      <c r="N86" s="119"/>
      <c r="O86" s="132" t="s">
        <v>13</v>
      </c>
      <c r="P86" s="122" t="s">
        <v>13</v>
      </c>
      <c r="Q86" s="122" t="s">
        <v>13</v>
      </c>
    </row>
    <row r="87" spans="1:11" ht="12.75">
      <c r="A87" s="6"/>
      <c r="B87" s="7"/>
      <c r="C87" s="7"/>
      <c r="E87" s="7"/>
      <c r="F87" s="6"/>
      <c r="G87" s="6"/>
      <c r="H87" s="6"/>
      <c r="I87" s="6"/>
      <c r="J87" s="6"/>
      <c r="K87" s="6"/>
    </row>
    <row r="88" spans="1:11" ht="12.75">
      <c r="A88" s="6"/>
      <c r="B88" s="7"/>
      <c r="C88" s="7"/>
      <c r="E88" s="7"/>
      <c r="F88" s="6"/>
      <c r="G88" s="6"/>
      <c r="H88" s="6"/>
      <c r="I88" s="6"/>
      <c r="J88" s="6"/>
      <c r="K88" s="6"/>
    </row>
    <row r="89" spans="1:11" ht="12.75">
      <c r="A89" s="6"/>
      <c r="B89" s="7"/>
      <c r="C89" s="7"/>
      <c r="E89" s="7"/>
      <c r="F89" s="6"/>
      <c r="G89" s="6"/>
      <c r="H89" s="6"/>
      <c r="I89" s="6"/>
      <c r="J89" s="6"/>
      <c r="K89" s="6"/>
    </row>
    <row r="90" spans="1:11" ht="12.75">
      <c r="A90" s="6"/>
      <c r="B90" s="7"/>
      <c r="C90" s="7"/>
      <c r="E90" s="7"/>
      <c r="F90" s="6"/>
      <c r="G90" s="6"/>
      <c r="H90" s="6"/>
      <c r="I90" s="6"/>
      <c r="J90" s="6"/>
      <c r="K90" s="6"/>
    </row>
    <row r="91" spans="1:11" ht="12.75">
      <c r="A91" s="6"/>
      <c r="B91" s="7"/>
      <c r="C91" s="7"/>
      <c r="E91" s="7"/>
      <c r="F91" s="6"/>
      <c r="G91" s="6"/>
      <c r="H91" s="6"/>
      <c r="I91" s="6"/>
      <c r="J91" s="6"/>
      <c r="K91" s="6"/>
    </row>
    <row r="92" spans="1:11" ht="12.75">
      <c r="A92" s="6"/>
      <c r="B92" s="7"/>
      <c r="C92" s="7"/>
      <c r="E92" s="7"/>
      <c r="F92" s="6"/>
      <c r="G92" s="6"/>
      <c r="H92" s="6"/>
      <c r="I92" s="6"/>
      <c r="J92" s="6"/>
      <c r="K92" s="6"/>
    </row>
    <row r="93" spans="1:11" ht="12.75">
      <c r="A93" s="6"/>
      <c r="B93" s="7"/>
      <c r="C93" s="7"/>
      <c r="E93" s="7"/>
      <c r="F93" s="6"/>
      <c r="G93" s="6"/>
      <c r="H93" s="6"/>
      <c r="I93" s="6"/>
      <c r="J93" s="6"/>
      <c r="K93" s="6"/>
    </row>
    <row r="94" spans="1:11" ht="12.75">
      <c r="A94" s="6"/>
      <c r="B94" s="7"/>
      <c r="C94" s="7"/>
      <c r="E94" s="7"/>
      <c r="F94" s="6"/>
      <c r="G94" s="6"/>
      <c r="H94" s="6"/>
      <c r="I94" s="6"/>
      <c r="J94" s="6"/>
      <c r="K94" s="6"/>
    </row>
    <row r="95" spans="1:11" ht="12.75">
      <c r="A95" s="6"/>
      <c r="B95" s="7"/>
      <c r="C95" s="7"/>
      <c r="E95" s="7"/>
      <c r="F95" s="6"/>
      <c r="G95" s="6"/>
      <c r="H95" s="6"/>
      <c r="I95" s="6"/>
      <c r="J95" s="6"/>
      <c r="K95" s="6"/>
    </row>
    <row r="96" spans="1:11" ht="12.75">
      <c r="A96" s="6"/>
      <c r="B96" s="7"/>
      <c r="C96" s="7"/>
      <c r="E96" s="7"/>
      <c r="F96" s="6"/>
      <c r="G96" s="6"/>
      <c r="H96" s="6"/>
      <c r="I96" s="6"/>
      <c r="J96" s="6"/>
      <c r="K96" s="6"/>
    </row>
    <row r="97" spans="1:11" ht="12.75">
      <c r="A97" s="6"/>
      <c r="B97" s="7"/>
      <c r="C97" s="7"/>
      <c r="E97" s="7"/>
      <c r="F97" s="6"/>
      <c r="G97" s="6"/>
      <c r="H97" s="6"/>
      <c r="I97" s="6"/>
      <c r="J97" s="6"/>
      <c r="K97" s="6"/>
    </row>
    <row r="98" spans="1:11" ht="12.75">
      <c r="A98" s="6"/>
      <c r="B98" s="7"/>
      <c r="C98" s="7"/>
      <c r="E98" s="7"/>
      <c r="F98" s="6"/>
      <c r="G98" s="6"/>
      <c r="H98" s="6"/>
      <c r="I98" s="6"/>
      <c r="J98" s="6"/>
      <c r="K98" s="6"/>
    </row>
    <row r="99" spans="1:11" ht="12.75">
      <c r="A99" s="6"/>
      <c r="B99" s="7"/>
      <c r="C99" s="7"/>
      <c r="E99" s="7"/>
      <c r="F99" s="6"/>
      <c r="G99" s="6"/>
      <c r="H99" s="6"/>
      <c r="I99" s="6"/>
      <c r="J99" s="6"/>
      <c r="K99" s="6"/>
    </row>
    <row r="100" spans="1:11" ht="12.75">
      <c r="A100" s="6"/>
      <c r="B100" s="7"/>
      <c r="C100" s="7"/>
      <c r="E100" s="7"/>
      <c r="F100" s="6"/>
      <c r="G100" s="6"/>
      <c r="H100" s="6"/>
      <c r="I100" s="6"/>
      <c r="J100" s="6"/>
      <c r="K100" s="6"/>
    </row>
    <row r="101" spans="1:11" ht="12.75">
      <c r="A101" s="6"/>
      <c r="B101" s="7"/>
      <c r="C101" s="7"/>
      <c r="E101" s="7"/>
      <c r="F101" s="6"/>
      <c r="G101" s="6"/>
      <c r="H101" s="6"/>
      <c r="I101" s="6"/>
      <c r="J101" s="6"/>
      <c r="K101" s="6"/>
    </row>
    <row r="102" spans="1:11" ht="12.75">
      <c r="A102" s="6"/>
      <c r="B102" s="7"/>
      <c r="C102" s="7"/>
      <c r="E102" s="7"/>
      <c r="F102" s="6"/>
      <c r="G102" s="6"/>
      <c r="H102" s="6"/>
      <c r="I102" s="6"/>
      <c r="J102" s="6"/>
      <c r="K102" s="6"/>
    </row>
    <row r="103" spans="1:11" ht="12.75">
      <c r="A103" s="6"/>
      <c r="B103" s="7"/>
      <c r="C103" s="7"/>
      <c r="E103" s="7"/>
      <c r="F103" s="6"/>
      <c r="G103" s="6"/>
      <c r="H103" s="6"/>
      <c r="I103" s="6"/>
      <c r="J103" s="6"/>
      <c r="K103" s="6"/>
    </row>
    <row r="104" spans="1:11" ht="12.75">
      <c r="A104" s="6"/>
      <c r="B104" s="7"/>
      <c r="C104" s="7"/>
      <c r="E104" s="7"/>
      <c r="F104" s="6"/>
      <c r="G104" s="6"/>
      <c r="H104" s="6"/>
      <c r="I104" s="6"/>
      <c r="J104" s="6"/>
      <c r="K104" s="6"/>
    </row>
    <row r="105" spans="1:11" ht="12.75">
      <c r="A105" s="6"/>
      <c r="B105" s="7"/>
      <c r="C105" s="7"/>
      <c r="E105" s="7"/>
      <c r="F105" s="6"/>
      <c r="G105" s="6"/>
      <c r="H105" s="6"/>
      <c r="I105" s="6"/>
      <c r="J105" s="6"/>
      <c r="K105" s="6"/>
    </row>
    <row r="106" spans="1:11" ht="12.75">
      <c r="A106" s="6"/>
      <c r="B106" s="7"/>
      <c r="C106" s="7"/>
      <c r="E106" s="7"/>
      <c r="F106" s="6"/>
      <c r="G106" s="6"/>
      <c r="H106" s="6"/>
      <c r="I106" s="6"/>
      <c r="J106" s="6"/>
      <c r="K106" s="6"/>
    </row>
    <row r="107" spans="1:11" ht="12.75">
      <c r="A107" s="6"/>
      <c r="B107" s="7"/>
      <c r="C107" s="7"/>
      <c r="E107" s="7"/>
      <c r="F107" s="6"/>
      <c r="G107" s="6"/>
      <c r="H107" s="6"/>
      <c r="I107" s="6"/>
      <c r="J107" s="6"/>
      <c r="K107" s="6"/>
    </row>
    <row r="108" spans="1:11" ht="12.75">
      <c r="A108" s="6"/>
      <c r="B108" s="7"/>
      <c r="C108" s="7"/>
      <c r="E108" s="7"/>
      <c r="F108" s="6"/>
      <c r="G108" s="6"/>
      <c r="H108" s="6"/>
      <c r="I108" s="6"/>
      <c r="J108" s="6"/>
      <c r="K108" s="6"/>
    </row>
    <row r="109" spans="1:11" ht="12.75">
      <c r="A109" s="6"/>
      <c r="B109" s="7"/>
      <c r="C109" s="7"/>
      <c r="E109" s="7"/>
      <c r="F109" s="6"/>
      <c r="G109" s="6"/>
      <c r="H109" s="6"/>
      <c r="I109" s="6"/>
      <c r="J109" s="6"/>
      <c r="K109" s="6"/>
    </row>
    <row r="110" spans="1:11" ht="12.75">
      <c r="A110" s="6"/>
      <c r="B110" s="7"/>
      <c r="C110" s="7"/>
      <c r="E110" s="7"/>
      <c r="F110" s="6"/>
      <c r="G110" s="6"/>
      <c r="H110" s="6"/>
      <c r="I110" s="6"/>
      <c r="J110" s="6"/>
      <c r="K110" s="6"/>
    </row>
  </sheetData>
  <sheetProtection selectLockedCells="1" selectUnlockedCells="1"/>
  <mergeCells count="39">
    <mergeCell ref="A3:Q4"/>
    <mergeCell ref="A6:A7"/>
    <mergeCell ref="B6:B7"/>
    <mergeCell ref="D6:H6"/>
    <mergeCell ref="I6:K6"/>
    <mergeCell ref="L6:N6"/>
    <mergeCell ref="O6:Q6"/>
    <mergeCell ref="D26:Q26"/>
    <mergeCell ref="A28:A34"/>
    <mergeCell ref="B28:B29"/>
    <mergeCell ref="C28:C29"/>
    <mergeCell ref="D28:D29"/>
    <mergeCell ref="E28:E29"/>
    <mergeCell ref="F28:F34"/>
    <mergeCell ref="H28:H29"/>
    <mergeCell ref="J28:J34"/>
    <mergeCell ref="K28:K34"/>
    <mergeCell ref="L28:L29"/>
    <mergeCell ref="M28:M34"/>
    <mergeCell ref="N28:N34"/>
    <mergeCell ref="O28:O29"/>
    <mergeCell ref="P28:P34"/>
    <mergeCell ref="Q28:Q34"/>
    <mergeCell ref="B30:E34"/>
    <mergeCell ref="H30:H34"/>
    <mergeCell ref="L30:L34"/>
    <mergeCell ref="O30:O34"/>
    <mergeCell ref="B38:B39"/>
    <mergeCell ref="C38:C39"/>
    <mergeCell ref="D38:D39"/>
    <mergeCell ref="E38:E39"/>
    <mergeCell ref="D42:Q42"/>
    <mergeCell ref="D48:Q48"/>
    <mergeCell ref="D52:Q52"/>
    <mergeCell ref="D57:Q57"/>
    <mergeCell ref="D68:Q68"/>
    <mergeCell ref="D74:Q74"/>
    <mergeCell ref="D80:Q80"/>
    <mergeCell ref="D85:Q85"/>
  </mergeCells>
  <printOptions/>
  <pageMargins left="0.2361111111111111" right="0.2361111111111111" top="0.5118055555555555" bottom="0.354166666666666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Olga Tretyakova</cp:lastModifiedBy>
  <cp:lastPrinted>2014-06-02T04:59:52Z</cp:lastPrinted>
  <dcterms:created xsi:type="dcterms:W3CDTF">2011-03-10T11:02:41Z</dcterms:created>
  <dcterms:modified xsi:type="dcterms:W3CDTF">2014-06-02T05:00:00Z</dcterms:modified>
  <cp:category/>
  <cp:version/>
  <cp:contentType/>
  <cp:contentStatus/>
  <cp:revision>96</cp:revision>
</cp:coreProperties>
</file>