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540" windowWidth="15195" windowHeight="11340" activeTab="0"/>
  </bookViews>
  <sheets>
    <sheet name="Лист1" sheetId="1" r:id="rId1"/>
    <sheet name="Лист2" sheetId="2" r:id="rId2"/>
    <sheet name="Лист3" sheetId="3" r:id="rId3"/>
  </sheets>
  <definedNames>
    <definedName name="_ftn1" localSheetId="0">'Лист1'!#REF!</definedName>
    <definedName name="_ftn2" localSheetId="0">'Лист1'!#REF!</definedName>
    <definedName name="_ftn3" localSheetId="0">'Лист1'!#REF!</definedName>
    <definedName name="_ftn4" localSheetId="0">'Лист1'!#REF!</definedName>
    <definedName name="_ftnref1" localSheetId="0">'Лист1'!$C$12</definedName>
    <definedName name="_ftnref2" localSheetId="0">'Лист1'!#REF!</definedName>
    <definedName name="_ftnref3" localSheetId="0">'Лист1'!$C$16</definedName>
    <definedName name="_ftnref4" localSheetId="0">'Лист1'!#REF!</definedName>
    <definedName name="_xlnm._FilterDatabase" localSheetId="0" hidden="1">'Лист1'!$A$10:$G$184</definedName>
    <definedName name="_xlnm.Print_Titles" localSheetId="0">'Лист1'!$10:$10</definedName>
    <definedName name="_xlnm.Print_Area" localSheetId="0">'Лист1'!$A$1:$G$184</definedName>
  </definedNames>
  <calcPr fullCalcOnLoad="1"/>
</workbook>
</file>

<file path=xl/sharedStrings.xml><?xml version="1.0" encoding="utf-8"?>
<sst xmlns="http://schemas.openxmlformats.org/spreadsheetml/2006/main" count="344" uniqueCount="170">
  <si>
    <t>Статус</t>
  </si>
  <si>
    <t>",</t>
  </si>
  <si>
    <t>40777,7+1672,3+588305,6</t>
  </si>
  <si>
    <t xml:space="preserve">Основное мероприятие </t>
  </si>
  <si>
    <t xml:space="preserve">«Йöзöс велöдöм сöвмöдöм» Коми Республикаса канму уджтас вынсьöдöм йылысь» Коми Республикаса Веськöдлан котырлöн 2012 во кöч тöлысь 28 лунся 411 №-а шуöмö пыртöм вежсьӧмъяс дорӧ, кутшӧмъяс вынсялӧны 2014 вося тӧвшӧр тӧлысь 1 лунсянь, 4 содтӧд"
</t>
  </si>
  <si>
    <t xml:space="preserve">                         «Йöзöс велöдöм сöвмöдöм» </t>
  </si>
  <si>
    <t xml:space="preserve">Коми Республикаса канму уджтас дорӧ 7 содтӧд </t>
  </si>
  <si>
    <t xml:space="preserve">
Канму уджтасса шӧр могъяс збыльмӧдӧм вылӧ сьӧмӧн могмӧдӧм да Коми Республикаса республиканскӧй сьӧмкудса (федеральнӧй сьӧмкудйысь сьӧм тшӧт вылӧ босьтӧмӧн), Коми Республикаса абу сьӧмкуд канму фондъяслӧн сьӧмкудъясса, меставывса сьӧмкудъясса да юридическӧй кывкутысьяслӧн рӧскодъяслӧн прогноза (справочнӧя) донъялӧм </t>
  </si>
  <si>
    <t>Канму уджтаслӧн, канму уджтасса уджтасувлӧн, медшӧр  мероприятиеялӧн ним</t>
  </si>
  <si>
    <t>Сьӧмӧн могмӧдан ӧшмӧс</t>
  </si>
  <si>
    <t>ставыс</t>
  </si>
  <si>
    <t>Коми Республикаса республиканскӧй сьӧмкуд</t>
  </si>
  <si>
    <t xml:space="preserve">    - на пиын федеральнӧй сьӧмкудйысь</t>
  </si>
  <si>
    <t>меставывса сьӧмкуд</t>
  </si>
  <si>
    <t xml:space="preserve">Канму уджтас </t>
  </si>
  <si>
    <t xml:space="preserve">Йӧзӧс велӧдӧм </t>
  </si>
  <si>
    <t xml:space="preserve">1.1.1 медшӧр мероприятие </t>
  </si>
  <si>
    <t>Отсавны школаӧдз велӧдан организацияяс стрӧитӧмын да выльмӧдӧмын</t>
  </si>
  <si>
    <t xml:space="preserve">1.1.2 медшӧр мероприятие </t>
  </si>
  <si>
    <t xml:space="preserve">Сӧвмӧдны школаӧдз велӧдӧм сетан сикасъяс да модельяс
</t>
  </si>
  <si>
    <t xml:space="preserve">1.1.3 медшӧр мероприятие </t>
  </si>
  <si>
    <t xml:space="preserve">Пӧртны олӧмӧ Коми Республикаын велӧдан организацияясӧн школаӧдз велӧдан медшӧр уджтасъяс
</t>
  </si>
  <si>
    <t>Отсавны пыртны школаӧдз велӧдӧмлысь федеральнӧй канму велӧдан стандартъяс</t>
  </si>
  <si>
    <t xml:space="preserve">1.2.5 медшӧр мероприятие </t>
  </si>
  <si>
    <t>Сетны содтӧд велӧдан услугаяс, кутшӧмъясӧс сетӧны школаӧдз велӧдан организацияяс подув вылын бать-мамлӧн да челядьлӧн корӧмъяс серти</t>
  </si>
  <si>
    <t xml:space="preserve">1.2.6 медшӧр мероприятие </t>
  </si>
  <si>
    <t>Сӧвмӧдны школаӧдз велӧдан организацияясын этнокультурнӧй велӧдӧм</t>
  </si>
  <si>
    <t xml:space="preserve">1.2.7 медшӧр мероприятие </t>
  </si>
  <si>
    <t>Ёнмӧдны школаӧдз велӧдан организацияяслысь материально-техническӧй база</t>
  </si>
  <si>
    <t xml:space="preserve">1.3.8 медшӧр мероприятие </t>
  </si>
  <si>
    <t>Сӧвмӧдны школаӧдз велӧдан тэчаслысь кадръяс</t>
  </si>
  <si>
    <t xml:space="preserve">1.3.9 медшӧр мероприятие </t>
  </si>
  <si>
    <t>Сӧвмӧдны школаӧдз велӧдан педагогическӧй уджалысьяслысь да школаӧдз велӧдан организацияяслысь инновационнӧй вынйӧр</t>
  </si>
  <si>
    <t>Могмӧдны Коми Республикаын школаӧдз велӧдан организацияяслӧн педагогическӧй уджалысьяслысь удждон содтӧмӧн</t>
  </si>
  <si>
    <t>1 уджтасув</t>
  </si>
  <si>
    <t>Коми Республикаын школаӧдз велӧдӧм сӧвмӧдӧм</t>
  </si>
  <si>
    <t xml:space="preserve">1.2.4 медшӧр мероприятие </t>
  </si>
  <si>
    <t xml:space="preserve">1.3.10 медшӧр мероприятие </t>
  </si>
  <si>
    <t xml:space="preserve"> 2 уджтасув</t>
  </si>
  <si>
    <t>Коми Республикаын подув велöдöм сöвмöдöм</t>
  </si>
  <si>
    <t xml:space="preserve">2.1.1 медшӧр мероприятие </t>
  </si>
  <si>
    <t xml:space="preserve">2.2.2 медшӧр мероприятие </t>
  </si>
  <si>
    <t xml:space="preserve">2.2.3 медшӧр мероприятие </t>
  </si>
  <si>
    <t xml:space="preserve">2.2.4 медшӧр мероприятие </t>
  </si>
  <si>
    <t xml:space="preserve">2.2.5 медшӧр мероприятие </t>
  </si>
  <si>
    <t xml:space="preserve">2.2.6 медшӧр мероприятие </t>
  </si>
  <si>
    <t xml:space="preserve">2.2.7 медшӧр мероприятие </t>
  </si>
  <si>
    <t>Збыльмӧдны Коми Республикаын общеобразовательнӧй организацияясӧн медшӧр общеобразовательнӧй уджтасъяс</t>
  </si>
  <si>
    <t>Сетны общеобразовательнӧй организацияясӧн канму услугаяс (вӧчны уджъяс)</t>
  </si>
  <si>
    <t>Отсавны подув велӧдан организацияяс стрӧитӧмын да выльмӧдӧмын</t>
  </si>
  <si>
    <t>Ёнмӧдны Коми Республикаын общеобразовательнӧй организацияяслысь материально-техническӧй база</t>
  </si>
  <si>
    <t>Юӧрӧн да методикаӧн отсавны пыртны федеральнӧй канму велӧдан стандартъяс</t>
  </si>
  <si>
    <t>Сӧвмӧдны подув велӧдӧмлысь качество донъялан тэчас</t>
  </si>
  <si>
    <t>Котыртны Коми Республикаын муниципальнӧй велӧдан организацияясын, кутшӧмъяс збыльмӧдӧны улыс тшупӧда ӧтув велӧдан уджтас, 1-4 класса велӧдчысьясӧс вердӧм</t>
  </si>
  <si>
    <t xml:space="preserve">2.2.8 медшӧр мероприятие </t>
  </si>
  <si>
    <t xml:space="preserve">2.3.9 медшӧр мероприятие </t>
  </si>
  <si>
    <t xml:space="preserve">2.3.10 медшӧр мероприятие </t>
  </si>
  <si>
    <t xml:space="preserve">2.4.11 медшӧр мероприятие </t>
  </si>
  <si>
    <t xml:space="preserve">2.4.12 медшӧр мероприятие </t>
  </si>
  <si>
    <t xml:space="preserve">2.4.13 медшӧр мероприятие </t>
  </si>
  <si>
    <t xml:space="preserve">2.4.14 медшӧр мероприятие </t>
  </si>
  <si>
    <t>Збыльмӧдны общеобразовательнӧй организацияясын быдтасъясӧс да велӧдчысьясӧс вердӧмын канму стандарт пыртӧм кузя мероприятиеяслысь план</t>
  </si>
  <si>
    <t>Ёнмӧдны Коми Республикаын канму (муниципальнӧй) общеобразовательнӧй организацияяслысь материально-техническӧй база, кутшӧмъяс сӧвмӧдӧны этнокультурнӧй велӧдӧм</t>
  </si>
  <si>
    <t>Сӧвмӧдны общеобразовательнӧй организацияясын этнокультурнӧй велӧдӧм</t>
  </si>
  <si>
    <t>Сӧвмӧдны Коми Республикаын канму (муниципальнӧй) общеобразовательнӧй организацияяслӧн уджлысь инновационнӧй опыт</t>
  </si>
  <si>
    <t>Сӧвмӧдны подув велӧдан тэчаслысь кадръясӧс</t>
  </si>
  <si>
    <t>Збыльмӧдны «Коми Республикаса Веськӧдлан котырлӧн премияяс йылысь» Коми Республикаса Веськӧдлан котырлысь 2007 во вӧльгым тӧлысь 26 лунся 277 №-а шуӧм</t>
  </si>
  <si>
    <t>Могмӧдны Коми Республикаын общеобразовательнӧй организацияяслӧн педагогическӧй уджалысьяслысь удждон содтӧмӧн</t>
  </si>
  <si>
    <t>3 уджтасув</t>
  </si>
  <si>
    <t xml:space="preserve">3.1.4 медшӧр мероприятие </t>
  </si>
  <si>
    <t xml:space="preserve">3.1.5 медшӧр мероприятие </t>
  </si>
  <si>
    <t xml:space="preserve">3.1.6 медшӧр мероприятие </t>
  </si>
  <si>
    <t xml:space="preserve">3.2.7 медшӧр мероприятие </t>
  </si>
  <si>
    <t xml:space="preserve">3.2.8 медшӧр мероприятие </t>
  </si>
  <si>
    <t xml:space="preserve">3.3.9 медшӧр мероприятие </t>
  </si>
  <si>
    <t xml:space="preserve">3.3.10 медшӧр мероприятие </t>
  </si>
  <si>
    <t xml:space="preserve">3.3.11 медшӧр мероприятие </t>
  </si>
  <si>
    <t xml:space="preserve">3.3.12 медшӧр мероприятие </t>
  </si>
  <si>
    <t xml:space="preserve">3.3.13 медшӧр мероприятие </t>
  </si>
  <si>
    <t xml:space="preserve"> 3.3.14 медшӧр мероприятие</t>
  </si>
  <si>
    <t xml:space="preserve"> 3.3.15 медшӧр мероприятие </t>
  </si>
  <si>
    <t xml:space="preserve">3.3.16 медшӧр мероприятие </t>
  </si>
  <si>
    <t xml:space="preserve">3.3.17 медшӧр мероприятие </t>
  </si>
  <si>
    <t>Коми Республикаын уджсикасö велöдöм сöвмöдöм</t>
  </si>
  <si>
    <t>Сетны уджсикасӧ велӧдан организацияясӧн канму услугаяс (вӧчны уджъяс)</t>
  </si>
  <si>
    <t>Ёнмӧдны Коми Республикаса уджсикасӧ велӧдан организацияяслысь материально-техническӧй база</t>
  </si>
  <si>
    <t>Збыльмӧдны "Вылыс тшупӧда организацияясын, уджсикасӧ велӧдан организацияясын, общеобразовательнӧй организацияясын, содтӧд тӧдӧмлун сетан организацияясын велӧдчысьяслы торъя стипендияяяс йылысь" Коми Республикаса Веськӧдлан котырлысь 2007 во йирым тӧлысь 24 лунся 248 №-а шуӧм</t>
  </si>
  <si>
    <t>Лӧсьӧдны уджсикасӧ велӧдан организацияясса абитуриентъяслы, студентъяслы, помалысьяслы юӧръяслысь восьса (публичнӧй) электроннӧй базаяс</t>
  </si>
  <si>
    <t>Лӧсьӧдны уджсикасӧ велӧдан организацияясын прӧст кад коллялӧм</t>
  </si>
  <si>
    <t>Бурмӧдны помалысьясӧс дасьтан да уджӧн могмӧдан тэчас</t>
  </si>
  <si>
    <t>Сӧвмӧдны уджсикасӧ велӧдан тэчаслысь кадръясӧс</t>
  </si>
  <si>
    <t>Пыртны удж рынокын колана уджсикасӧ велӧдан медшӧр уджтасъяс</t>
  </si>
  <si>
    <t>Лӧсьӧдны отрасль принцип серти уджсикасӧ велӧдан организацияяслысь ресурснӧй шӧринъяс</t>
  </si>
  <si>
    <t>Сӧвмӧдны Коми Республикаын уджсикасӧ велӧдан тэчаслысь инновационнӧй вынйӧр</t>
  </si>
  <si>
    <t>Сӧвмӧдны уджсикасӧ туйдӧм</t>
  </si>
  <si>
    <t>Сӧвмӧдны уджсикасӧ велӧдан организацияясын наукаса школаяс, кыскыны да ышӧдны том йӧзӧс наука туялан уджӧ</t>
  </si>
  <si>
    <t>Котыртны уджсикасӧ велӧдан организацияяс помалысьясӧс удж сетӧм да уджӧн могмӧдӧм кузя удж</t>
  </si>
  <si>
    <t>Лӧсьӧдны уджсикасӧ велӧдан организацияяс серти предприятиеясӧн, организацияясӧн "кураторство" институт</t>
  </si>
  <si>
    <t>Могмӧдны Коми Республикаса уджсикасӧ велӧдан канму организацияслӧн велӧдысьяслысь да производствоӧ велӧдан мастеръяслысь да Коми Республикаса вылыс тшупӧда велӧдан канму  организацияяслӧн велӧдысьяслысь уджон содтӧмӧн</t>
  </si>
  <si>
    <t>4 уджтасув</t>
  </si>
  <si>
    <t xml:space="preserve">4.1.1 медшӧр мероприятие </t>
  </si>
  <si>
    <t xml:space="preserve"> 4.1.2 медшӧр мероприятие</t>
  </si>
  <si>
    <t xml:space="preserve">4.1.3 медшӧр мероприятие </t>
  </si>
  <si>
    <t xml:space="preserve">4.1.4 медшӧр мероприятие </t>
  </si>
  <si>
    <t xml:space="preserve">4.1.5 медшӧр мероприятие </t>
  </si>
  <si>
    <t xml:space="preserve">4.1.6 медшӧр мероприятие </t>
  </si>
  <si>
    <t xml:space="preserve">4.2.7 медшӧр мероприятие </t>
  </si>
  <si>
    <t xml:space="preserve">4.2.8 медшӧр мероприятие </t>
  </si>
  <si>
    <t xml:space="preserve">4.2.9 медшӧр мероприятие </t>
  </si>
  <si>
    <t xml:space="preserve">4.2.10 медшӧр мероприятие </t>
  </si>
  <si>
    <t xml:space="preserve">4.2.11 медшӧр мероприятие </t>
  </si>
  <si>
    <t xml:space="preserve"> 4.2.12 медшӧр мероприятие</t>
  </si>
  <si>
    <t xml:space="preserve">4.3.13 медшӧр мероприятие </t>
  </si>
  <si>
    <t xml:space="preserve"> 4.3.14 медшӧр мероприятие</t>
  </si>
  <si>
    <t xml:space="preserve">4.3.15 медшӧр мероприятие </t>
  </si>
  <si>
    <t xml:space="preserve">4.3.16 медшӧр мероприятие </t>
  </si>
  <si>
    <t xml:space="preserve">4.3.17 медшӧр мероприятие </t>
  </si>
  <si>
    <t>Коми Республикаса челядь да том йӧз</t>
  </si>
  <si>
    <t>Сетны интернат сяма велӧдан организацияясӧн, торъя (коррекционнӧй) велӧдан школаясӧн, челядьлы содтӧд тӧдӧмлун сетан учреждениеясӧн канму услугаяс (вӧчны уджъяс)</t>
  </si>
  <si>
    <t>Отсавны Войвыв вужвойтыр да этша лыда войтыр аскотыръяслӧн челядьлы</t>
  </si>
  <si>
    <t>Велӧдны да видзны челядьӧс Коми Республика сайын торъя велӧдан-туйдан  да велӧдан организацияясын</t>
  </si>
  <si>
    <t>Кыскыны тыр арлыдтӧмъясӧс, сы лыдын омӧль оласногаӧс, общеобразовательнӧй организацияясын да содтӧд тӧдӧмлун сетан организацияясын внеурочнӧй уджӧ</t>
  </si>
  <si>
    <t>Социальнӧя адаптируйтны да дасьтыны бать-мамтӧм челядьлы да бать-мам дӧзьӧртӧг кольӧм челядьлы  канму велӧдан организацияясса быдтасъясӧс асшӧр олӧм кежлӧ</t>
  </si>
  <si>
    <t>Интернат бӧрын отсавны да инавны бать-мамтӧм челядь да бать-мам дӧзьӧртӧг кольӧм челядь пиысь канму велӧдан организацияясӧс помалысьясӧс</t>
  </si>
  <si>
    <t>Отсавны бура социализируйтны велӧдчысьясӧс, быдтасъясӧс</t>
  </si>
  <si>
    <t>Ёнмӧдны Коми Республикаса велӧдан организацияяслысь материально-техническӧй база да лӧсьӧдны безопаснӧй условиеяс</t>
  </si>
  <si>
    <t>Сӧвмӧдны велӧдчысьясӧс, быдтасъясӧс социализируйтӧмын водзын мунысь педагогическӧй опыт</t>
  </si>
  <si>
    <t>Паськӧдны том йӧз пӧвстын дзоньвидза оланног</t>
  </si>
  <si>
    <t>Ышӧдны том йӧзӧс зіля пырӧдчыны ӧтйӧза олӧмӧ да ӧлӧдны том йӧз юкӧнын омӧльӧ сетчӧмысь, кыскыны том йӧзӧс ас вылӧ уджалӧмӧ</t>
  </si>
  <si>
    <t>Сӧвмӧдны социализируйтан организацияяслысь кадръясӧс</t>
  </si>
  <si>
    <t>Збыльмӧдны "Енбиа да тӧлка бать-мамтӧм челядьлы да бать-мам дӧзьӧртӧг кольӧм челядьлы да бать-мам дӧзьӧртӧг кольӧм челядь лыдысь йӧзлы  мынтӧмъяс йылысь" Коми Республикаса Веськӧдлан котырлысь 2003 во моз тӧлысь 15 лунся 179 №-а шуӧм</t>
  </si>
  <si>
    <t>Юӧрӧн да методикаӧн отсавны пыртны внеурочнӧй уджлысь федеральнӧй велӧдан канму стандартъяс</t>
  </si>
  <si>
    <t>Могмӧдны Коми Республикаын содтӧд тӧдӧмлун сетан организацияяслӧн педагогическӧй уджалысьяслысь уджон содтӧмӧн</t>
  </si>
  <si>
    <t>5 уджтасув</t>
  </si>
  <si>
    <t xml:space="preserve"> 5.1.1 медшӧр мероприятие</t>
  </si>
  <si>
    <t xml:space="preserve">5.1.2 медшӧр мероприятие </t>
  </si>
  <si>
    <t xml:space="preserve"> 5.2.3 медшӧр мероприятие</t>
  </si>
  <si>
    <t xml:space="preserve">6 уджтасув </t>
  </si>
  <si>
    <t xml:space="preserve">6.1.1 медшӧр мероприятие </t>
  </si>
  <si>
    <t xml:space="preserve"> 6.1.2 медшӧр мероприятие</t>
  </si>
  <si>
    <t xml:space="preserve">6.2.3 медшӧр мероприятие </t>
  </si>
  <si>
    <t xml:space="preserve">6.2.4 медшӧр мероприятие </t>
  </si>
  <si>
    <t xml:space="preserve">6.2.5 медшӧр мероприятие </t>
  </si>
  <si>
    <t xml:space="preserve">6.3.6 медшӧр мероприятие </t>
  </si>
  <si>
    <t xml:space="preserve"> 6.3.7 медшӧр мероприятие</t>
  </si>
  <si>
    <t xml:space="preserve">7 уджтасув </t>
  </si>
  <si>
    <t xml:space="preserve">7.1.1 медшӧр мероприятие </t>
  </si>
  <si>
    <t xml:space="preserve">7.1.2 медшӧр мероприятие </t>
  </si>
  <si>
    <t xml:space="preserve">7.1.3 медшӧр мероприятие </t>
  </si>
  <si>
    <t>Коми Республикаын Россия Федерацияса гражданаöс военнöй служба кежлö призывводзвывса дасьтöм</t>
  </si>
  <si>
    <t>Юӧрӧн могмӧдны призывӧдзса дасьтӧм кузя специалистъясӧс да том йӧзӧс</t>
  </si>
  <si>
    <t>Военнӧя да айму радейтӧмӧн быдтыны-сӧвмӧдны том йӧзӧс</t>
  </si>
  <si>
    <t>Сӧвмӧдны кадръясӧс, кодъяс дасьтӧны гражданаӧс велӧдан организацияясын военнӧй служба кежлӧ</t>
  </si>
  <si>
    <t>Котыртны велӧдан организацияясын оборона да военноӧй службаса подувъяс юкӧнын гражданаӧс начальнӧй тӧдӧмлунъясӧ велӧдӧм, велӧдан да полевӧй сборъяс</t>
  </si>
  <si>
    <t>Ёнмӧдны Коми Республикаын велӧдан организацияяслысь, кодъяс призывӧдз дасьтӧны том йӧзӧс, материально-техническӧй база</t>
  </si>
  <si>
    <t>Нуӧдны призывӧдзса том йӧзлы спортса уна йӧза мероприятиеяс</t>
  </si>
  <si>
    <t>Медицинскӧя дасьтыны Коми Республикаса гражднаӧс военнӧй служба кежлӧ</t>
  </si>
  <si>
    <t xml:space="preserve"> Канму уджтас олӧмӧ пӧртӧм могмӧдӧм</t>
  </si>
  <si>
    <t>Урчитӧм могъяс серти Коми Республикаса канму власьт органъясӧн, Коми Республикаса Юралысьӧн либӧ Коми Республикаса Веськӧдлан котырӧн (шӧр аппаратӧн) котыртӧм Коми Республикаса канму органъясӧн юрнуӧдӧм да веськӧдлӧм</t>
  </si>
  <si>
    <t>Велӧдӧмлысь качество бӧрся федеральнӧй канму контроль кузя да йӧзӧс велӧдӧмын федеральнӧй канму дӧзьӧр, велӧдан организацияясӧс лицензируйтан да канму аккредитация кузя Россия Федерацияса уджмогъяс збыльмӧдӧм</t>
  </si>
  <si>
    <t>Ведомствоувса учреждениеяслысь удж могмӧдӧм</t>
  </si>
  <si>
    <t>Рӧскод донъялӧм (сюрс шайт), вояс</t>
  </si>
  <si>
    <t xml:space="preserve">3.1.1 медшӧр мероприятие </t>
  </si>
  <si>
    <t xml:space="preserve">3.1.2 медшӧр мероприятие </t>
  </si>
  <si>
    <t xml:space="preserve"> 3.1.3 медшӧр мероприятие</t>
  </si>
  <si>
    <t>Лӧсьӧдны йӧзлы мынтысян услугаяс сетӧм да колана прӧдукция лэдзӧм кузя велӧдан да производственнӧй тэчасъяс</t>
  </si>
  <si>
    <t>Коми Республикаын олысь челядьлысь дзоньвидзалун бурмöдöм да шойччöм котыртöм</t>
  </si>
  <si>
    <t>Могмӧдны Коми Республикаса челядьлысь дзоньвидзалун бурмӧдӧм да шойччӧм</t>
  </si>
  <si>
    <t>Канмусянь отсавны челядьлысь дзоньвидзалун бурмӧдан кампания нуӧдан мероприятиеяс олӧмӧ пӧртӧмлы</t>
  </si>
  <si>
    <t>Ёнмӧдны республиканскӧй челядьӧс бурдӧдан учреждениеяслысь материально-техническӧй база</t>
  </si>
</sst>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s>
  <fonts count="46">
    <font>
      <sz val="10"/>
      <name val="Arial Cyr"/>
      <family val="0"/>
    </font>
    <font>
      <sz val="1"/>
      <name val="Times New Roman"/>
      <family val="1"/>
    </font>
    <font>
      <sz val="10"/>
      <color indexed="8"/>
      <name val="Times New Roman"/>
      <family val="1"/>
    </font>
    <font>
      <sz val="10"/>
      <name val="Times New Roman"/>
      <family val="1"/>
    </font>
    <font>
      <u val="single"/>
      <sz val="10"/>
      <color indexed="12"/>
      <name val="Arial Cyr"/>
      <family val="0"/>
    </font>
    <font>
      <sz val="8"/>
      <name val="Arial Cyr"/>
      <family val="0"/>
    </font>
    <font>
      <u val="single"/>
      <sz val="10"/>
      <color indexed="36"/>
      <name val="Arial Cyr"/>
      <family val="0"/>
    </font>
    <font>
      <b/>
      <sz val="12"/>
      <name val="Times New Roman"/>
      <family val="1"/>
    </font>
    <font>
      <sz val="11"/>
      <name val="Times New Roman"/>
      <family val="1"/>
    </font>
    <font>
      <sz val="12"/>
      <name val="Arial Cyr"/>
      <family val="0"/>
    </font>
    <font>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25" borderId="1" applyNumberFormat="0" applyAlignment="0" applyProtection="0"/>
    <xf numFmtId="0" fontId="32" fillId="26" borderId="2" applyNumberFormat="0" applyAlignment="0" applyProtection="0"/>
    <xf numFmtId="0" fontId="33" fillId="26" borderId="1" applyNumberFormat="0" applyAlignment="0" applyProtection="0"/>
    <xf numFmtId="0" fontId="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7" borderId="7" applyNumberFormat="0" applyAlignment="0" applyProtection="0"/>
    <xf numFmtId="0" fontId="39" fillId="0" borderId="0" applyNumberFormat="0" applyFill="0" applyBorder="0" applyAlignment="0" applyProtection="0"/>
    <xf numFmtId="0" fontId="40" fillId="28" borderId="0" applyNumberFormat="0" applyBorder="0" applyAlignment="0" applyProtection="0"/>
    <xf numFmtId="0" fontId="6" fillId="0" borderId="0" applyNumberFormat="0" applyFill="0" applyBorder="0" applyAlignment="0" applyProtection="0"/>
    <xf numFmtId="0" fontId="41" fillId="29" borderId="0" applyNumberFormat="0" applyBorder="0" applyAlignment="0" applyProtection="0"/>
    <xf numFmtId="0" fontId="4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5" fillId="31" borderId="0" applyNumberFormat="0" applyBorder="0" applyAlignment="0" applyProtection="0"/>
  </cellStyleXfs>
  <cellXfs count="55">
    <xf numFmtId="0" fontId="0" fillId="0" borderId="0" xfId="0" applyAlignment="1">
      <alignment/>
    </xf>
    <xf numFmtId="0" fontId="0" fillId="32" borderId="0" xfId="0" applyFill="1" applyAlignment="1">
      <alignment/>
    </xf>
    <xf numFmtId="168" fontId="0" fillId="32" borderId="0" xfId="0" applyNumberFormat="1" applyFill="1" applyAlignment="1">
      <alignment horizontal="right"/>
    </xf>
    <xf numFmtId="0" fontId="3" fillId="32" borderId="0" xfId="0" applyFont="1" applyFill="1" applyAlignment="1">
      <alignment/>
    </xf>
    <xf numFmtId="0" fontId="8" fillId="32" borderId="0" xfId="0" applyFont="1" applyFill="1" applyAlignment="1">
      <alignment/>
    </xf>
    <xf numFmtId="0" fontId="1" fillId="32" borderId="0" xfId="0" applyFont="1" applyFill="1" applyAlignment="1">
      <alignment/>
    </xf>
    <xf numFmtId="0" fontId="7" fillId="32" borderId="0" xfId="0" applyFont="1" applyFill="1" applyAlignment="1">
      <alignment wrapText="1"/>
    </xf>
    <xf numFmtId="168" fontId="0" fillId="32" borderId="0" xfId="0" applyNumberFormat="1" applyFill="1" applyAlignment="1">
      <alignment/>
    </xf>
    <xf numFmtId="0" fontId="9" fillId="32" borderId="0" xfId="0" applyFont="1" applyFill="1" applyAlignment="1">
      <alignment/>
    </xf>
    <xf numFmtId="168" fontId="9" fillId="32" borderId="0" xfId="0" applyNumberFormat="1" applyFont="1" applyFill="1" applyAlignment="1">
      <alignment horizontal="right"/>
    </xf>
    <xf numFmtId="0" fontId="10" fillId="32" borderId="0" xfId="0" applyFont="1" applyFill="1" applyAlignment="1">
      <alignment horizontal="right"/>
    </xf>
    <xf numFmtId="168" fontId="10" fillId="32" borderId="0" xfId="0" applyNumberFormat="1" applyFont="1" applyFill="1" applyAlignment="1">
      <alignment horizontal="right"/>
    </xf>
    <xf numFmtId="168" fontId="7" fillId="32" borderId="0" xfId="0" applyNumberFormat="1" applyFont="1" applyFill="1" applyAlignment="1">
      <alignment wrapText="1"/>
    </xf>
    <xf numFmtId="0" fontId="0" fillId="0" borderId="0" xfId="0" applyFill="1" applyAlignment="1">
      <alignment/>
    </xf>
    <xf numFmtId="0" fontId="3" fillId="0" borderId="10" xfId="0" applyNumberFormat="1" applyFont="1" applyFill="1" applyBorder="1" applyAlignment="1">
      <alignment horizontal="center" vertical="top" wrapText="1"/>
    </xf>
    <xf numFmtId="0" fontId="2" fillId="0" borderId="10" xfId="0" applyFont="1" applyFill="1" applyBorder="1" applyAlignment="1">
      <alignment horizontal="center" wrapText="1"/>
    </xf>
    <xf numFmtId="0" fontId="2" fillId="0" borderId="10" xfId="0" applyNumberFormat="1" applyFont="1" applyFill="1" applyBorder="1" applyAlignment="1">
      <alignment horizontal="center" wrapText="1"/>
    </xf>
    <xf numFmtId="0" fontId="2" fillId="0" borderId="10" xfId="0" applyFont="1" applyFill="1" applyBorder="1" applyAlignment="1">
      <alignment horizontal="left" vertical="top" wrapText="1"/>
    </xf>
    <xf numFmtId="0" fontId="2" fillId="0" borderId="10" xfId="0" applyFont="1" applyFill="1" applyBorder="1" applyAlignment="1">
      <alignment vertical="top" wrapText="1"/>
    </xf>
    <xf numFmtId="168" fontId="2" fillId="0" borderId="10" xfId="0" applyNumberFormat="1" applyFont="1" applyFill="1" applyBorder="1" applyAlignment="1">
      <alignment horizontal="right" wrapText="1"/>
    </xf>
    <xf numFmtId="168" fontId="0" fillId="0" borderId="0" xfId="0" applyNumberFormat="1" applyFill="1" applyAlignment="1">
      <alignment/>
    </xf>
    <xf numFmtId="0" fontId="3" fillId="0" borderId="10" xfId="0" applyFont="1" applyFill="1" applyBorder="1" applyAlignment="1">
      <alignment vertical="top" wrapText="1"/>
    </xf>
    <xf numFmtId="0" fontId="7" fillId="0" borderId="0" xfId="0" applyFont="1" applyFill="1" applyAlignment="1">
      <alignment horizontal="center" vertical="top" wrapText="1"/>
    </xf>
    <xf numFmtId="0" fontId="7" fillId="0" borderId="0" xfId="0" applyFont="1" applyFill="1" applyAlignment="1">
      <alignment wrapText="1"/>
    </xf>
    <xf numFmtId="0" fontId="2" fillId="0" borderId="10" xfId="0" applyFont="1" applyFill="1" applyBorder="1" applyAlignment="1">
      <alignment horizontal="justify" vertical="top" wrapText="1"/>
    </xf>
    <xf numFmtId="168" fontId="2" fillId="0" borderId="10" xfId="0" applyNumberFormat="1" applyFont="1" applyFill="1" applyBorder="1" applyAlignment="1">
      <alignment horizontal="right" vertical="top" wrapText="1"/>
    </xf>
    <xf numFmtId="168" fontId="3" fillId="0" borderId="10" xfId="0" applyNumberFormat="1" applyFont="1" applyFill="1" applyBorder="1" applyAlignment="1">
      <alignment horizontal="right" vertical="top" wrapText="1"/>
    </xf>
    <xf numFmtId="168" fontId="0" fillId="0" borderId="0" xfId="0" applyNumberFormat="1" applyFill="1" applyAlignment="1">
      <alignment horizontal="right"/>
    </xf>
    <xf numFmtId="0" fontId="0" fillId="0" borderId="0" xfId="0" applyFill="1" applyAlignment="1">
      <alignment horizontal="right"/>
    </xf>
    <xf numFmtId="168" fontId="2" fillId="0" borderId="11" xfId="0" applyNumberFormat="1" applyFont="1" applyFill="1" applyBorder="1" applyAlignment="1">
      <alignment horizontal="right" vertical="top" wrapText="1"/>
    </xf>
    <xf numFmtId="0" fontId="0" fillId="0" borderId="0" xfId="0" applyAlignment="1">
      <alignment vertical="top" wrapText="1"/>
    </xf>
    <xf numFmtId="0" fontId="3" fillId="0" borderId="10" xfId="0" applyFont="1" applyFill="1" applyBorder="1" applyAlignment="1">
      <alignment horizontal="left" vertical="top" wrapText="1"/>
    </xf>
    <xf numFmtId="0" fontId="2" fillId="0" borderId="10" xfId="0" applyFont="1" applyFill="1" applyBorder="1" applyAlignment="1">
      <alignment horizontal="left" vertical="top" wrapText="1"/>
    </xf>
    <xf numFmtId="0" fontId="10" fillId="32" borderId="0" xfId="0" applyFont="1" applyFill="1" applyAlignment="1">
      <alignment horizontal="right"/>
    </xf>
    <xf numFmtId="0" fontId="3" fillId="0" borderId="12"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0" xfId="0" applyNumberFormat="1" applyFont="1" applyFill="1" applyBorder="1" applyAlignment="1">
      <alignment horizontal="center" vertical="top" wrapText="1"/>
    </xf>
    <xf numFmtId="0" fontId="10" fillId="32" borderId="0" xfId="0" applyFont="1" applyFill="1" applyAlignment="1">
      <alignment horizontal="right" vertical="top" wrapText="1"/>
    </xf>
    <xf numFmtId="0" fontId="2" fillId="0" borderId="10" xfId="0" applyFont="1" applyFill="1" applyBorder="1" applyAlignment="1">
      <alignment horizontal="center" vertical="top" wrapText="1"/>
    </xf>
    <xf numFmtId="49" fontId="3" fillId="0" borderId="10" xfId="0" applyNumberFormat="1" applyFont="1" applyFill="1" applyBorder="1" applyAlignment="1">
      <alignment horizontal="center" vertical="top" wrapText="1"/>
    </xf>
    <xf numFmtId="0" fontId="2" fillId="0" borderId="12" xfId="0" applyFont="1" applyFill="1" applyBorder="1" applyAlignment="1">
      <alignment horizontal="left" vertical="top" wrapText="1"/>
    </xf>
    <xf numFmtId="0" fontId="2" fillId="0" borderId="13" xfId="0" applyFont="1" applyFill="1" applyBorder="1" applyAlignment="1">
      <alignment horizontal="left" vertical="top" wrapText="1"/>
    </xf>
    <xf numFmtId="0" fontId="2" fillId="0" borderId="14" xfId="0" applyFont="1" applyFill="1" applyBorder="1" applyAlignment="1">
      <alignment horizontal="left" vertical="top" wrapText="1"/>
    </xf>
    <xf numFmtId="0" fontId="2" fillId="0" borderId="12" xfId="0" applyFont="1" applyFill="1" applyBorder="1" applyAlignment="1">
      <alignment vertical="top" wrapText="1"/>
    </xf>
    <xf numFmtId="0" fontId="2" fillId="0" borderId="13" xfId="0" applyFont="1" applyFill="1" applyBorder="1" applyAlignment="1">
      <alignment vertical="top" wrapText="1"/>
    </xf>
    <xf numFmtId="0" fontId="2" fillId="0" borderId="14" xfId="0" applyFont="1" applyFill="1" applyBorder="1" applyAlignment="1">
      <alignment vertical="top" wrapText="1"/>
    </xf>
    <xf numFmtId="0" fontId="7" fillId="32" borderId="0" xfId="0" applyFont="1" applyFill="1" applyAlignment="1">
      <alignment horizontal="center" wrapText="1"/>
    </xf>
    <xf numFmtId="49" fontId="3" fillId="0" borderId="12" xfId="0" applyNumberFormat="1" applyFont="1" applyFill="1" applyBorder="1" applyAlignment="1">
      <alignment horizontal="center" vertical="top" wrapText="1"/>
    </xf>
    <xf numFmtId="49" fontId="3" fillId="0" borderId="13" xfId="0" applyNumberFormat="1" applyFont="1" applyFill="1" applyBorder="1" applyAlignment="1">
      <alignment horizontal="center" vertical="top" wrapText="1"/>
    </xf>
    <xf numFmtId="0" fontId="0" fillId="0" borderId="14" xfId="0" applyFont="1" applyFill="1" applyBorder="1" applyAlignment="1">
      <alignment horizontal="center" vertical="top" wrapText="1"/>
    </xf>
    <xf numFmtId="0" fontId="2" fillId="0" borderId="10" xfId="0" applyFont="1" applyFill="1" applyBorder="1" applyAlignment="1">
      <alignment vertical="top" wrapText="1"/>
    </xf>
    <xf numFmtId="0" fontId="0" fillId="0" borderId="10" xfId="0" applyFont="1" applyBorder="1" applyAlignment="1">
      <alignment horizontal="left" vertical="top" wrapText="1"/>
    </xf>
    <xf numFmtId="0" fontId="0" fillId="0" borderId="14" xfId="0" applyBorder="1" applyAlignment="1">
      <alignment horizontal="left" vertical="top" wrapText="1"/>
    </xf>
    <xf numFmtId="0" fontId="0" fillId="0" borderId="10" xfId="0" applyBorder="1" applyAlignment="1">
      <alignment horizontal="lef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184"/>
  <sheetViews>
    <sheetView tabSelected="1" view="pageBreakPreview" zoomScaleSheetLayoutView="100" zoomScalePageLayoutView="0" workbookViewId="0" topLeftCell="A148">
      <selection activeCell="B160" sqref="B160:B161"/>
    </sheetView>
  </sheetViews>
  <sheetFormatPr defaultColWidth="9.00390625" defaultRowHeight="12.75"/>
  <cols>
    <col min="1" max="1" width="16.375" style="1" customWidth="1"/>
    <col min="2" max="2" width="39.25390625" style="1" customWidth="1"/>
    <col min="3" max="3" width="26.00390625" style="1" customWidth="1"/>
    <col min="4" max="5" width="11.875" style="2" bestFit="1" customWidth="1"/>
    <col min="6" max="6" width="11.25390625" style="2" customWidth="1"/>
    <col min="7" max="7" width="11.25390625" style="1" customWidth="1"/>
    <col min="8" max="10" width="16.00390625" style="1" hidden="1" customWidth="1"/>
    <col min="11" max="11" width="11.75390625" style="1" hidden="1" customWidth="1"/>
    <col min="12" max="12" width="12.00390625" style="1" customWidth="1"/>
    <col min="13" max="13" width="11.75390625" style="1" customWidth="1"/>
    <col min="14" max="14" width="9.75390625" style="1" customWidth="1"/>
    <col min="15" max="21" width="11.75390625" style="1" bestFit="1" customWidth="1"/>
    <col min="22" max="16384" width="9.125" style="1" customWidth="1"/>
  </cols>
  <sheetData>
    <row r="1" spans="3:7" ht="115.5" customHeight="1">
      <c r="C1" s="8"/>
      <c r="D1" s="38" t="s">
        <v>4</v>
      </c>
      <c r="E1" s="38"/>
      <c r="F1" s="38"/>
      <c r="G1" s="38"/>
    </row>
    <row r="2" spans="3:7" ht="13.5" customHeight="1">
      <c r="C2" s="8"/>
      <c r="D2" s="9"/>
      <c r="E2" s="9"/>
      <c r="F2" s="9"/>
      <c r="G2" s="8"/>
    </row>
    <row r="3" spans="1:7" ht="15.75">
      <c r="A3" s="3"/>
      <c r="B3" s="3"/>
      <c r="C3" s="10"/>
      <c r="D3" s="11"/>
      <c r="E3" s="33" t="s">
        <v>5</v>
      </c>
      <c r="F3" s="33"/>
      <c r="G3" s="33"/>
    </row>
    <row r="4" spans="2:9" ht="38.25" customHeight="1">
      <c r="B4" s="4"/>
      <c r="D4" s="38" t="s">
        <v>6</v>
      </c>
      <c r="E4" s="38"/>
      <c r="F4" s="38"/>
      <c r="G4" s="38"/>
      <c r="H4" s="30"/>
      <c r="I4" s="30"/>
    </row>
    <row r="5" spans="1:7" ht="12.75">
      <c r="A5" s="47" t="s">
        <v>7</v>
      </c>
      <c r="B5" s="47"/>
      <c r="C5" s="47"/>
      <c r="D5" s="47"/>
      <c r="E5" s="47"/>
      <c r="F5" s="47"/>
      <c r="G5" s="47"/>
    </row>
    <row r="6" spans="1:7" ht="52.5" customHeight="1">
      <c r="A6" s="47"/>
      <c r="B6" s="47"/>
      <c r="C6" s="47"/>
      <c r="D6" s="47"/>
      <c r="E6" s="47"/>
      <c r="F6" s="47"/>
      <c r="G6" s="47"/>
    </row>
    <row r="7" ht="12.75">
      <c r="A7" s="5"/>
    </row>
    <row r="8" spans="1:10" ht="27" customHeight="1">
      <c r="A8" s="40" t="s">
        <v>0</v>
      </c>
      <c r="B8" s="37" t="s">
        <v>8</v>
      </c>
      <c r="C8" s="37" t="s">
        <v>9</v>
      </c>
      <c r="D8" s="39" t="s">
        <v>161</v>
      </c>
      <c r="E8" s="39"/>
      <c r="F8" s="39"/>
      <c r="G8" s="39"/>
      <c r="H8" s="13"/>
      <c r="I8" s="13"/>
      <c r="J8" s="13"/>
    </row>
    <row r="9" spans="1:10" ht="21" customHeight="1">
      <c r="A9" s="40"/>
      <c r="B9" s="37"/>
      <c r="C9" s="37"/>
      <c r="D9" s="14">
        <v>2013</v>
      </c>
      <c r="E9" s="14">
        <v>2014</v>
      </c>
      <c r="F9" s="14">
        <v>2015</v>
      </c>
      <c r="G9" s="14">
        <v>2016</v>
      </c>
      <c r="H9" s="13"/>
      <c r="I9" s="13"/>
      <c r="J9" s="13"/>
    </row>
    <row r="10" spans="1:10" ht="12.75">
      <c r="A10" s="15">
        <v>1</v>
      </c>
      <c r="B10" s="15">
        <v>2</v>
      </c>
      <c r="C10" s="15">
        <v>3</v>
      </c>
      <c r="D10" s="16">
        <v>4</v>
      </c>
      <c r="E10" s="16">
        <v>5</v>
      </c>
      <c r="F10" s="16">
        <v>6</v>
      </c>
      <c r="G10" s="16">
        <v>7</v>
      </c>
      <c r="H10" s="20">
        <f>SUM(H11:J11)</f>
        <v>36097275.5</v>
      </c>
      <c r="I10" s="13"/>
      <c r="J10" s="13"/>
    </row>
    <row r="11" spans="1:16" ht="12.75" customHeight="1">
      <c r="A11" s="41" t="s">
        <v>14</v>
      </c>
      <c r="B11" s="44" t="s">
        <v>15</v>
      </c>
      <c r="C11" s="18" t="s">
        <v>10</v>
      </c>
      <c r="D11" s="25">
        <f>D12+D14</f>
        <v>13987166.17932</v>
      </c>
      <c r="E11" s="25">
        <f>E12+E14</f>
        <v>19616183.253709998</v>
      </c>
      <c r="F11" s="25">
        <f>F12+F14</f>
        <v>19169951.09166</v>
      </c>
      <c r="G11" s="25">
        <f>G12+G14</f>
        <v>18505958.839499995</v>
      </c>
      <c r="H11" s="19">
        <v>13313395.4</v>
      </c>
      <c r="I11" s="19">
        <v>11495484.4</v>
      </c>
      <c r="J11" s="19">
        <v>11288395.7</v>
      </c>
      <c r="K11" s="7">
        <f>P11-H10</f>
        <v>35181983.86418998</v>
      </c>
      <c r="L11" s="1">
        <v>13086658.11176</v>
      </c>
      <c r="N11" s="7">
        <f>D11-L11</f>
        <v>900508.0675600003</v>
      </c>
      <c r="P11" s="7">
        <f>SUM(D11:G11)</f>
        <v>71279259.36418998</v>
      </c>
    </row>
    <row r="12" spans="1:21" ht="25.5">
      <c r="A12" s="42"/>
      <c r="B12" s="45"/>
      <c r="C12" s="21" t="s">
        <v>11</v>
      </c>
      <c r="D12" s="25">
        <f>D16+D43+D78+D115+D151+D163+D175</f>
        <v>13184144.27932</v>
      </c>
      <c r="E12" s="25">
        <f>E16+E43+E78+E115+E151+E163+E175</f>
        <v>19505962.253709998</v>
      </c>
      <c r="F12" s="25">
        <f>F16+F43+F78+F115+F151+F163+F175</f>
        <v>19079171.79166</v>
      </c>
      <c r="G12" s="25">
        <f>G16+G43+G78+G115+G151+G163+G175</f>
        <v>18451665.939499997</v>
      </c>
      <c r="H12" s="19">
        <v>12495849.2</v>
      </c>
      <c r="I12" s="19">
        <v>11416376.6</v>
      </c>
      <c r="J12" s="19">
        <v>11221911.4</v>
      </c>
      <c r="L12" s="1">
        <v>12290442.91176</v>
      </c>
      <c r="M12" s="7">
        <f>L12-L13</f>
        <v>11863404.01176</v>
      </c>
      <c r="N12" s="7">
        <f>D12-L12</f>
        <v>893701.3675599992</v>
      </c>
      <c r="O12" s="7">
        <f>H12-M12</f>
        <v>632445.1882399991</v>
      </c>
      <c r="P12" s="7">
        <f>SUM(D12:G12)</f>
        <v>70220944.26418999</v>
      </c>
      <c r="Q12" s="7">
        <f>P12-P13</f>
        <v>69335874.55073999</v>
      </c>
      <c r="R12" s="7">
        <f>D12-D13</f>
        <v>12394584.26587</v>
      </c>
      <c r="S12" s="7">
        <f>E12-E13</f>
        <v>19432171.35371</v>
      </c>
      <c r="T12" s="7">
        <f>F12-F13</f>
        <v>19068312.39166</v>
      </c>
      <c r="U12" s="7">
        <f>G12-G13</f>
        <v>18440806.539499998</v>
      </c>
    </row>
    <row r="13" spans="1:18" s="6" customFormat="1" ht="25.5">
      <c r="A13" s="42"/>
      <c r="B13" s="45"/>
      <c r="C13" s="21" t="s">
        <v>12</v>
      </c>
      <c r="D13" s="25">
        <f>D17+D44+D79+D116+D152+D176</f>
        <v>789560.01345</v>
      </c>
      <c r="E13" s="25">
        <f>E17+E44+E79+E116+E152+E176</f>
        <v>73790.9</v>
      </c>
      <c r="F13" s="25">
        <f>F17+F44+F79+F116+F152+F176</f>
        <v>10859.4</v>
      </c>
      <c r="G13" s="25">
        <f>G17+G44+G79+G116+G152+G176</f>
        <v>10859.4</v>
      </c>
      <c r="H13" s="19">
        <v>771436</v>
      </c>
      <c r="I13" s="19">
        <v>76993.6</v>
      </c>
      <c r="J13" s="19">
        <v>10670.1</v>
      </c>
      <c r="L13" s="1">
        <v>427038.89999999997</v>
      </c>
      <c r="N13" s="7">
        <f>D13-L13</f>
        <v>362521.11345</v>
      </c>
      <c r="P13" s="7">
        <f>SUM(D13:G13)</f>
        <v>885069.71345</v>
      </c>
      <c r="R13" s="12"/>
    </row>
    <row r="14" spans="1:16" ht="12.75" customHeight="1">
      <c r="A14" s="43"/>
      <c r="B14" s="46"/>
      <c r="C14" s="21" t="s">
        <v>13</v>
      </c>
      <c r="D14" s="25">
        <f>D18+D45+D117+D153</f>
        <v>803021.9</v>
      </c>
      <c r="E14" s="25">
        <f>E18+E45+E117+E153</f>
        <v>110220.99999999999</v>
      </c>
      <c r="F14" s="25">
        <f>F18+F45+F117+F153</f>
        <v>90779.30000000002</v>
      </c>
      <c r="G14" s="25">
        <f>G18+G45+G117+G153</f>
        <v>54292.9</v>
      </c>
      <c r="H14" s="19">
        <v>188878.6</v>
      </c>
      <c r="I14" s="19">
        <v>79107.8</v>
      </c>
      <c r="J14" s="19">
        <v>66484.3</v>
      </c>
      <c r="L14" s="1">
        <v>167547.6</v>
      </c>
      <c r="N14" s="7">
        <f>D14-L14</f>
        <v>635474.3</v>
      </c>
      <c r="P14" s="7">
        <f>SUM(D14:G14)</f>
        <v>1058315.1</v>
      </c>
    </row>
    <row r="15" spans="1:16" ht="12.75" customHeight="1">
      <c r="A15" s="48" t="s">
        <v>34</v>
      </c>
      <c r="B15" s="34" t="s">
        <v>35</v>
      </c>
      <c r="C15" s="18" t="s">
        <v>10</v>
      </c>
      <c r="D15" s="25">
        <f>D16+D18</f>
        <v>1139683.2000000002</v>
      </c>
      <c r="E15" s="25">
        <f>E16+E18</f>
        <v>5301231.8</v>
      </c>
      <c r="F15" s="25">
        <f>F16+F18</f>
        <v>4917688.9</v>
      </c>
      <c r="G15" s="25">
        <f>G16+G18</f>
        <v>4693625.7</v>
      </c>
      <c r="H15" s="20">
        <f>H11-D11</f>
        <v>-673770.7793199997</v>
      </c>
      <c r="I15" s="20">
        <f>I11-E11</f>
        <v>-8120698.853709998</v>
      </c>
      <c r="J15" s="20">
        <f>J11-F11</f>
        <v>-7881555.391660001</v>
      </c>
      <c r="P15" s="7">
        <f>SUM(D15:G15)</f>
        <v>16052229.600000001</v>
      </c>
    </row>
    <row r="16" spans="1:19" ht="25.5" customHeight="1">
      <c r="A16" s="49"/>
      <c r="B16" s="35"/>
      <c r="C16" s="21" t="s">
        <v>11</v>
      </c>
      <c r="D16" s="25">
        <f>D20+D24+D26+D28+D31+D33+D37+D40</f>
        <v>508165</v>
      </c>
      <c r="E16" s="25">
        <f>E20+E24+E26+E28+E31+E33+E37+E40</f>
        <v>5272810.3</v>
      </c>
      <c r="F16" s="25">
        <f>F20+F24+F26+F28+F31+F33+F37+F40</f>
        <v>4906109.9</v>
      </c>
      <c r="G16" s="25">
        <f>G20+G24+G26+G28+G31+G33+G37+G40</f>
        <v>4693249.9</v>
      </c>
      <c r="H16" s="20"/>
      <c r="I16" s="20"/>
      <c r="J16" s="20"/>
      <c r="O16" s="7">
        <f>SUM(D16:G16)-D17</f>
        <v>15116053.299999999</v>
      </c>
      <c r="P16" s="7">
        <f>D16-D17</f>
        <v>243883.2</v>
      </c>
      <c r="Q16" s="7">
        <f>E16-E17</f>
        <v>5272810.3</v>
      </c>
      <c r="R16" s="7">
        <f>F16-F17</f>
        <v>4906109.9</v>
      </c>
      <c r="S16" s="7">
        <f>G16-G17</f>
        <v>4693249.9</v>
      </c>
    </row>
    <row r="17" spans="1:16" s="6" customFormat="1" ht="25.5" customHeight="1">
      <c r="A17" s="49"/>
      <c r="B17" s="35"/>
      <c r="C17" s="21" t="s">
        <v>12</v>
      </c>
      <c r="D17" s="25">
        <f>D21+D34+D38</f>
        <v>264281.8</v>
      </c>
      <c r="E17" s="25">
        <f>E21+E34+E38</f>
        <v>0</v>
      </c>
      <c r="F17" s="25">
        <f>F21+F34+F38</f>
        <v>0</v>
      </c>
      <c r="G17" s="25">
        <f>G21+G34+G38</f>
        <v>0</v>
      </c>
      <c r="H17" s="22"/>
      <c r="I17" s="23"/>
      <c r="J17" s="23"/>
      <c r="P17" s="7">
        <f>SUM(D17:G17)</f>
        <v>264281.8</v>
      </c>
    </row>
    <row r="18" spans="1:16" ht="12.75" customHeight="1">
      <c r="A18" s="50"/>
      <c r="B18" s="36"/>
      <c r="C18" s="21" t="s">
        <v>13</v>
      </c>
      <c r="D18" s="25">
        <f>D22+D35</f>
        <v>631518.2000000001</v>
      </c>
      <c r="E18" s="25">
        <f>E22+E35</f>
        <v>28421.499999999996</v>
      </c>
      <c r="F18" s="25">
        <f>F22+F35</f>
        <v>11579</v>
      </c>
      <c r="G18" s="25">
        <f>G22+G35</f>
        <v>375.8</v>
      </c>
      <c r="H18" s="13"/>
      <c r="I18" s="13"/>
      <c r="J18" s="13"/>
      <c r="P18" s="7">
        <f>SUM(D18:G18)</f>
        <v>671894.5000000001</v>
      </c>
    </row>
    <row r="19" spans="1:16" ht="12.75" customHeight="1">
      <c r="A19" s="41" t="s">
        <v>16</v>
      </c>
      <c r="B19" s="41" t="s">
        <v>17</v>
      </c>
      <c r="C19" s="18" t="s">
        <v>10</v>
      </c>
      <c r="D19" s="25">
        <f>D20+D22</f>
        <v>1114068.3</v>
      </c>
      <c r="E19" s="25">
        <f>E20+E22</f>
        <v>568421.5</v>
      </c>
      <c r="F19" s="25">
        <f>F20+F22</f>
        <v>231579</v>
      </c>
      <c r="G19" s="25">
        <f>G20+G22</f>
        <v>7515.8</v>
      </c>
      <c r="H19" s="13"/>
      <c r="I19" s="13"/>
      <c r="J19" s="13"/>
      <c r="P19" s="7">
        <f>SUM(D19:G19)</f>
        <v>1921584.6</v>
      </c>
    </row>
    <row r="20" spans="1:16" ht="25.5">
      <c r="A20" s="42"/>
      <c r="B20" s="42"/>
      <c r="C20" s="21" t="s">
        <v>11</v>
      </c>
      <c r="D20" s="25">
        <v>484985</v>
      </c>
      <c r="E20" s="25">
        <v>540000</v>
      </c>
      <c r="F20" s="25">
        <v>220000</v>
      </c>
      <c r="G20" s="25">
        <v>7140</v>
      </c>
      <c r="H20" s="13"/>
      <c r="I20" s="13"/>
      <c r="J20" s="13"/>
      <c r="P20" s="7">
        <f>SUM(D20:G20)</f>
        <v>1252125</v>
      </c>
    </row>
    <row r="21" spans="1:16" ht="25.5">
      <c r="A21" s="42"/>
      <c r="B21" s="42"/>
      <c r="C21" s="21" t="s">
        <v>12</v>
      </c>
      <c r="D21" s="25">
        <v>254490.8</v>
      </c>
      <c r="E21" s="25">
        <v>0</v>
      </c>
      <c r="F21" s="25">
        <v>0</v>
      </c>
      <c r="G21" s="25">
        <v>0</v>
      </c>
      <c r="H21" s="13"/>
      <c r="I21" s="13"/>
      <c r="J21" s="13"/>
      <c r="P21" s="7">
        <f>SUM(D21:G21)</f>
        <v>254490.8</v>
      </c>
    </row>
    <row r="22" spans="1:16" ht="12.75" customHeight="1">
      <c r="A22" s="43"/>
      <c r="B22" s="43"/>
      <c r="C22" s="21" t="s">
        <v>13</v>
      </c>
      <c r="D22" s="25">
        <v>629083.3</v>
      </c>
      <c r="E22" s="25">
        <v>28421.499999999996</v>
      </c>
      <c r="F22" s="25">
        <v>11579</v>
      </c>
      <c r="G22" s="25">
        <v>375.8</v>
      </c>
      <c r="H22" s="13"/>
      <c r="I22" s="13"/>
      <c r="J22" s="13"/>
      <c r="P22" s="1" t="s">
        <v>2</v>
      </c>
    </row>
    <row r="23" spans="1:10" ht="12.75" customHeight="1">
      <c r="A23" s="41" t="s">
        <v>18</v>
      </c>
      <c r="B23" s="41" t="s">
        <v>19</v>
      </c>
      <c r="C23" s="18" t="s">
        <v>10</v>
      </c>
      <c r="D23" s="25">
        <f>D24</f>
        <v>150</v>
      </c>
      <c r="E23" s="25">
        <f>E24</f>
        <v>150</v>
      </c>
      <c r="F23" s="25">
        <f>F24</f>
        <v>150</v>
      </c>
      <c r="G23" s="25">
        <f>G24</f>
        <v>150</v>
      </c>
      <c r="H23" s="13"/>
      <c r="I23" s="13"/>
      <c r="J23" s="13"/>
    </row>
    <row r="24" spans="1:10" ht="25.5">
      <c r="A24" s="43"/>
      <c r="B24" s="43"/>
      <c r="C24" s="21" t="s">
        <v>11</v>
      </c>
      <c r="D24" s="25">
        <v>150</v>
      </c>
      <c r="E24" s="25">
        <v>150</v>
      </c>
      <c r="F24" s="25">
        <v>150</v>
      </c>
      <c r="G24" s="25">
        <v>150</v>
      </c>
      <c r="H24" s="13"/>
      <c r="I24" s="13"/>
      <c r="J24" s="13"/>
    </row>
    <row r="25" spans="1:10" ht="12.75" customHeight="1">
      <c r="A25" s="41" t="s">
        <v>20</v>
      </c>
      <c r="B25" s="41" t="s">
        <v>21</v>
      </c>
      <c r="C25" s="18" t="s">
        <v>10</v>
      </c>
      <c r="D25" s="25">
        <f>D26</f>
        <v>0</v>
      </c>
      <c r="E25" s="25">
        <f>E26</f>
        <v>4730370.3</v>
      </c>
      <c r="F25" s="25">
        <f>F26</f>
        <v>4683534.9</v>
      </c>
      <c r="G25" s="25">
        <f>G26</f>
        <v>4683534.9</v>
      </c>
      <c r="H25" s="13"/>
      <c r="I25" s="13"/>
      <c r="J25" s="13"/>
    </row>
    <row r="26" spans="1:10" ht="30" customHeight="1">
      <c r="A26" s="43"/>
      <c r="B26" s="43"/>
      <c r="C26" s="21" t="s">
        <v>11</v>
      </c>
      <c r="D26" s="25">
        <v>0</v>
      </c>
      <c r="E26" s="25">
        <v>4730370.3</v>
      </c>
      <c r="F26" s="25">
        <v>4683534.9</v>
      </c>
      <c r="G26" s="25">
        <v>4683534.9</v>
      </c>
      <c r="H26" s="13"/>
      <c r="I26" s="13"/>
      <c r="J26" s="13"/>
    </row>
    <row r="27" spans="1:10" ht="12.75">
      <c r="A27" s="32" t="s">
        <v>36</v>
      </c>
      <c r="B27" s="32" t="s">
        <v>22</v>
      </c>
      <c r="C27" s="18" t="s">
        <v>10</v>
      </c>
      <c r="D27" s="25">
        <f>D28</f>
        <v>400</v>
      </c>
      <c r="E27" s="25">
        <f>E28</f>
        <v>400</v>
      </c>
      <c r="F27" s="25">
        <f>F28</f>
        <v>400</v>
      </c>
      <c r="G27" s="25">
        <f>G28</f>
        <v>400</v>
      </c>
      <c r="H27" s="13"/>
      <c r="I27" s="13"/>
      <c r="J27" s="13"/>
    </row>
    <row r="28" spans="1:10" ht="25.5">
      <c r="A28" s="32"/>
      <c r="B28" s="32"/>
      <c r="C28" s="21" t="s">
        <v>11</v>
      </c>
      <c r="D28" s="25">
        <v>400</v>
      </c>
      <c r="E28" s="25">
        <v>400</v>
      </c>
      <c r="F28" s="25">
        <v>400</v>
      </c>
      <c r="G28" s="25">
        <v>400</v>
      </c>
      <c r="H28" s="13"/>
      <c r="I28" s="13"/>
      <c r="J28" s="13"/>
    </row>
    <row r="29" spans="1:10" ht="51">
      <c r="A29" s="17" t="s">
        <v>23</v>
      </c>
      <c r="B29" s="17" t="s">
        <v>24</v>
      </c>
      <c r="C29" s="18" t="s">
        <v>10</v>
      </c>
      <c r="D29" s="25">
        <v>0</v>
      </c>
      <c r="E29" s="25">
        <v>0</v>
      </c>
      <c r="F29" s="25">
        <v>0</v>
      </c>
      <c r="G29" s="25">
        <v>0</v>
      </c>
      <c r="H29" s="13"/>
      <c r="I29" s="13"/>
      <c r="J29" s="13"/>
    </row>
    <row r="30" spans="1:10" ht="12.75">
      <c r="A30" s="32" t="s">
        <v>25</v>
      </c>
      <c r="B30" s="32" t="s">
        <v>26</v>
      </c>
      <c r="C30" s="18" t="s">
        <v>10</v>
      </c>
      <c r="D30" s="25">
        <f>D31</f>
        <v>400</v>
      </c>
      <c r="E30" s="25">
        <f>E31</f>
        <v>400</v>
      </c>
      <c r="F30" s="25">
        <f>F31</f>
        <v>400</v>
      </c>
      <c r="G30" s="25">
        <f>G31</f>
        <v>400</v>
      </c>
      <c r="H30" s="13"/>
      <c r="I30" s="13"/>
      <c r="J30" s="13"/>
    </row>
    <row r="31" spans="1:10" ht="25.5">
      <c r="A31" s="32"/>
      <c r="B31" s="32"/>
      <c r="C31" s="21" t="s">
        <v>11</v>
      </c>
      <c r="D31" s="25">
        <v>400</v>
      </c>
      <c r="E31" s="25">
        <v>400</v>
      </c>
      <c r="F31" s="25">
        <v>400</v>
      </c>
      <c r="G31" s="25">
        <v>400</v>
      </c>
      <c r="H31" s="13"/>
      <c r="I31" s="13"/>
      <c r="J31" s="13"/>
    </row>
    <row r="32" spans="1:10" ht="12.75">
      <c r="A32" s="32" t="s">
        <v>27</v>
      </c>
      <c r="B32" s="32" t="s">
        <v>28</v>
      </c>
      <c r="C32" s="18" t="s">
        <v>10</v>
      </c>
      <c r="D32" s="25">
        <f>D33+D35</f>
        <v>15987.9</v>
      </c>
      <c r="E32" s="25">
        <f>E33+E35</f>
        <v>0</v>
      </c>
      <c r="F32" s="25">
        <f>F33+F35</f>
        <v>0</v>
      </c>
      <c r="G32" s="25">
        <f>G33+G35</f>
        <v>0</v>
      </c>
      <c r="H32" s="13"/>
      <c r="I32" s="13"/>
      <c r="J32" s="13"/>
    </row>
    <row r="33" spans="1:10" ht="25.5">
      <c r="A33" s="32"/>
      <c r="B33" s="32"/>
      <c r="C33" s="21" t="s">
        <v>11</v>
      </c>
      <c r="D33" s="25">
        <v>13553</v>
      </c>
      <c r="E33" s="25">
        <v>0</v>
      </c>
      <c r="F33" s="25">
        <v>0</v>
      </c>
      <c r="G33" s="25">
        <v>0</v>
      </c>
      <c r="H33" s="13"/>
      <c r="I33" s="13"/>
      <c r="J33" s="13"/>
    </row>
    <row r="34" spans="1:10" ht="25.5">
      <c r="A34" s="32"/>
      <c r="B34" s="32"/>
      <c r="C34" s="21" t="s">
        <v>12</v>
      </c>
      <c r="D34" s="25">
        <v>6864</v>
      </c>
      <c r="E34" s="25">
        <v>0</v>
      </c>
      <c r="F34" s="25">
        <v>0</v>
      </c>
      <c r="G34" s="25">
        <v>0</v>
      </c>
      <c r="H34" s="13"/>
      <c r="I34" s="13"/>
      <c r="J34" s="13"/>
    </row>
    <row r="35" spans="1:10" ht="12.75">
      <c r="A35" s="32"/>
      <c r="B35" s="32"/>
      <c r="C35" s="21" t="s">
        <v>13</v>
      </c>
      <c r="D35" s="25">
        <v>2434.9</v>
      </c>
      <c r="E35" s="25">
        <v>0</v>
      </c>
      <c r="F35" s="25">
        <v>0</v>
      </c>
      <c r="G35" s="25">
        <v>0</v>
      </c>
      <c r="H35" s="13"/>
      <c r="I35" s="13"/>
      <c r="J35" s="13"/>
    </row>
    <row r="36" spans="1:10" ht="12.75">
      <c r="A36" s="32" t="s">
        <v>29</v>
      </c>
      <c r="B36" s="32" t="s">
        <v>30</v>
      </c>
      <c r="C36" s="18" t="s">
        <v>10</v>
      </c>
      <c r="D36" s="25">
        <f>D37</f>
        <v>7027</v>
      </c>
      <c r="E36" s="25">
        <f>E37</f>
        <v>100</v>
      </c>
      <c r="F36" s="25">
        <f>F37</f>
        <v>100</v>
      </c>
      <c r="G36" s="25">
        <f>G37</f>
        <v>100</v>
      </c>
      <c r="H36" s="13"/>
      <c r="I36" s="13"/>
      <c r="J36" s="13"/>
    </row>
    <row r="37" spans="1:10" ht="25.5">
      <c r="A37" s="32"/>
      <c r="B37" s="32"/>
      <c r="C37" s="21" t="s">
        <v>11</v>
      </c>
      <c r="D37" s="25">
        <v>7027</v>
      </c>
      <c r="E37" s="25">
        <v>100</v>
      </c>
      <c r="F37" s="25">
        <v>100</v>
      </c>
      <c r="G37" s="25">
        <v>100</v>
      </c>
      <c r="H37" s="13"/>
      <c r="I37" s="13"/>
      <c r="J37" s="13"/>
    </row>
    <row r="38" spans="1:10" ht="25.5">
      <c r="A38" s="32"/>
      <c r="B38" s="32"/>
      <c r="C38" s="21" t="s">
        <v>12</v>
      </c>
      <c r="D38" s="25">
        <v>2927</v>
      </c>
      <c r="E38" s="25">
        <v>0</v>
      </c>
      <c r="F38" s="25">
        <v>0</v>
      </c>
      <c r="G38" s="25">
        <v>0</v>
      </c>
      <c r="H38" s="13"/>
      <c r="I38" s="13"/>
      <c r="J38" s="13"/>
    </row>
    <row r="39" spans="1:10" ht="12.75">
      <c r="A39" s="32" t="s">
        <v>31</v>
      </c>
      <c r="B39" s="32" t="s">
        <v>32</v>
      </c>
      <c r="C39" s="18" t="s">
        <v>10</v>
      </c>
      <c r="D39" s="25">
        <f>D40</f>
        <v>1650</v>
      </c>
      <c r="E39" s="25">
        <f>E40</f>
        <v>1390</v>
      </c>
      <c r="F39" s="25">
        <f>F40</f>
        <v>1525</v>
      </c>
      <c r="G39" s="25">
        <f>G40</f>
        <v>1525</v>
      </c>
      <c r="H39" s="13"/>
      <c r="I39" s="13"/>
      <c r="J39" s="13"/>
    </row>
    <row r="40" spans="1:10" ht="39" customHeight="1">
      <c r="A40" s="32"/>
      <c r="B40" s="32"/>
      <c r="C40" s="21" t="s">
        <v>11</v>
      </c>
      <c r="D40" s="25">
        <v>1650</v>
      </c>
      <c r="E40" s="25">
        <v>1390</v>
      </c>
      <c r="F40" s="25">
        <v>1525</v>
      </c>
      <c r="G40" s="25">
        <v>1525</v>
      </c>
      <c r="H40" s="13"/>
      <c r="I40" s="13"/>
      <c r="J40" s="13"/>
    </row>
    <row r="41" spans="1:10" ht="38.25">
      <c r="A41" s="17" t="s">
        <v>37</v>
      </c>
      <c r="B41" s="18" t="s">
        <v>33</v>
      </c>
      <c r="C41" s="18" t="s">
        <v>10</v>
      </c>
      <c r="D41" s="25">
        <v>0</v>
      </c>
      <c r="E41" s="25">
        <v>0</v>
      </c>
      <c r="F41" s="25">
        <v>0</v>
      </c>
      <c r="G41" s="25">
        <v>0</v>
      </c>
      <c r="H41" s="13"/>
      <c r="I41" s="13"/>
      <c r="J41" s="13"/>
    </row>
    <row r="42" spans="1:16" ht="12.75" customHeight="1">
      <c r="A42" s="32" t="s">
        <v>38</v>
      </c>
      <c r="B42" s="51" t="s">
        <v>39</v>
      </c>
      <c r="C42" s="18" t="s">
        <v>10</v>
      </c>
      <c r="D42" s="25">
        <f>D43+D45</f>
        <v>7997100.607709999</v>
      </c>
      <c r="E42" s="25">
        <f>E43+E45</f>
        <v>9076385.17288</v>
      </c>
      <c r="F42" s="25">
        <f>F43+F45</f>
        <v>8938088.36797</v>
      </c>
      <c r="G42" s="25">
        <f>G43+G45</f>
        <v>8438127.552179998</v>
      </c>
      <c r="H42" s="20">
        <f>SUM(D42:F42)</f>
        <v>26011574.148559995</v>
      </c>
      <c r="I42" s="13"/>
      <c r="J42" s="13"/>
      <c r="P42" s="7">
        <f>SUM(D42:G42)</f>
        <v>34449701.700739995</v>
      </c>
    </row>
    <row r="43" spans="1:19" ht="25.5">
      <c r="A43" s="32"/>
      <c r="B43" s="51"/>
      <c r="C43" s="18" t="s">
        <v>11</v>
      </c>
      <c r="D43" s="25">
        <f>D47+D50+D53+D56+D61+D63+D66+D68+D70+D72+D75</f>
        <v>7853777.00771</v>
      </c>
      <c r="E43" s="25">
        <f>E47+E50+E53+E56+E61+E63+E66+E68+E70+E72+E75</f>
        <v>9035713.27288</v>
      </c>
      <c r="F43" s="25">
        <f>F47+F50+F53+F56+F61+F63+F66+F68+F70+F72+F75</f>
        <v>8901787.66797</v>
      </c>
      <c r="G43" s="25">
        <f>G47+G50+G53+G56+G61+G63+G66+G68+G70+G72+G75</f>
        <v>8428778.652179997</v>
      </c>
      <c r="H43" s="20">
        <f>D43-D44</f>
        <v>7420163.29426</v>
      </c>
      <c r="I43" s="20">
        <f>E43-E44</f>
        <v>9035713.27288</v>
      </c>
      <c r="J43" s="20">
        <f>F43-F44</f>
        <v>8901787.66797</v>
      </c>
      <c r="P43" s="7">
        <f>D43-D44</f>
        <v>7420163.29426</v>
      </c>
      <c r="Q43" s="7">
        <f>E43-E44</f>
        <v>9035713.27288</v>
      </c>
      <c r="R43" s="7">
        <f>F43-F44</f>
        <v>8901787.66797</v>
      </c>
      <c r="S43" s="7">
        <f>G43-G44</f>
        <v>8428778.652179997</v>
      </c>
    </row>
    <row r="44" spans="1:10" s="6" customFormat="1" ht="25.5">
      <c r="A44" s="32"/>
      <c r="B44" s="51"/>
      <c r="C44" s="21" t="s">
        <v>12</v>
      </c>
      <c r="D44" s="25">
        <f>D48+D51+D57+D73</f>
        <v>433613.7134499999</v>
      </c>
      <c r="E44" s="25">
        <f>E48+E51+E57+E73</f>
        <v>0</v>
      </c>
      <c r="F44" s="25">
        <f>F48+F51+F57+F73</f>
        <v>0</v>
      </c>
      <c r="G44" s="25">
        <f>G48+G51+G57+G73</f>
        <v>0</v>
      </c>
      <c r="H44" s="22"/>
      <c r="I44" s="23"/>
      <c r="J44" s="23"/>
    </row>
    <row r="45" spans="1:19" ht="12.75">
      <c r="A45" s="32"/>
      <c r="B45" s="51"/>
      <c r="C45" s="21" t="s">
        <v>13</v>
      </c>
      <c r="D45" s="26">
        <f>D58+D54</f>
        <v>143323.6</v>
      </c>
      <c r="E45" s="26">
        <f>E58+E54</f>
        <v>40671.9</v>
      </c>
      <c r="F45" s="26">
        <f>F58+F54</f>
        <v>36300.700000000004</v>
      </c>
      <c r="G45" s="26">
        <f>G58+G54</f>
        <v>9348.900000000001</v>
      </c>
      <c r="H45" s="13"/>
      <c r="I45" s="13"/>
      <c r="J45" s="13"/>
      <c r="O45" s="7">
        <f>SUM(D45:G45)</f>
        <v>229645.1</v>
      </c>
      <c r="P45" s="26">
        <f>10234.5+7000+7000+3750+83794+30+6440+40362</f>
        <v>158610.5</v>
      </c>
      <c r="Q45" s="26">
        <f>38950.1+1750</f>
        <v>40700.1</v>
      </c>
      <c r="R45" s="26">
        <f>30105.2+1750</f>
        <v>31855.2</v>
      </c>
      <c r="S45" s="26">
        <f>3133+1750</f>
        <v>4883</v>
      </c>
    </row>
    <row r="46" spans="1:10" ht="12.75" customHeight="1">
      <c r="A46" s="32" t="s">
        <v>40</v>
      </c>
      <c r="B46" s="32" t="s">
        <v>47</v>
      </c>
      <c r="C46" s="18" t="s">
        <v>10</v>
      </c>
      <c r="D46" s="25">
        <f>D47</f>
        <v>6364961.4</v>
      </c>
      <c r="E46" s="25">
        <f>E47</f>
        <v>7535450</v>
      </c>
      <c r="F46" s="25">
        <f>F47</f>
        <v>7460841.6</v>
      </c>
      <c r="G46" s="25">
        <f>G47</f>
        <v>7460841.6</v>
      </c>
      <c r="H46" s="13"/>
      <c r="I46" s="13"/>
      <c r="J46" s="13"/>
    </row>
    <row r="47" spans="1:10" ht="25.5">
      <c r="A47" s="32"/>
      <c r="B47" s="32"/>
      <c r="C47" s="18" t="s">
        <v>11</v>
      </c>
      <c r="D47" s="25">
        <v>6364961.4</v>
      </c>
      <c r="E47" s="25">
        <v>7535450</v>
      </c>
      <c r="F47" s="25">
        <v>7460841.6</v>
      </c>
      <c r="G47" s="25">
        <v>7460841.6</v>
      </c>
      <c r="H47" s="13"/>
      <c r="I47" s="13"/>
      <c r="J47" s="13"/>
    </row>
    <row r="48" spans="1:10" ht="25.5">
      <c r="A48" s="32"/>
      <c r="B48" s="52"/>
      <c r="C48" s="21" t="s">
        <v>12</v>
      </c>
      <c r="D48" s="25">
        <v>120941</v>
      </c>
      <c r="E48" s="25">
        <v>0</v>
      </c>
      <c r="F48" s="25">
        <v>0</v>
      </c>
      <c r="G48" s="25">
        <v>0</v>
      </c>
      <c r="H48" s="13"/>
      <c r="I48" s="13"/>
      <c r="J48" s="13"/>
    </row>
    <row r="49" spans="1:10" ht="12.75" customHeight="1">
      <c r="A49" s="32" t="s">
        <v>41</v>
      </c>
      <c r="B49" s="32" t="s">
        <v>48</v>
      </c>
      <c r="C49" s="18" t="s">
        <v>10</v>
      </c>
      <c r="D49" s="25">
        <f>D50</f>
        <v>390372.97716999997</v>
      </c>
      <c r="E49" s="25">
        <f>E50</f>
        <v>172135.1507</v>
      </c>
      <c r="F49" s="25">
        <f>F50</f>
        <v>172203.85807</v>
      </c>
      <c r="G49" s="25">
        <f>G50</f>
        <v>169998.47559</v>
      </c>
      <c r="H49" s="13"/>
      <c r="I49" s="13"/>
      <c r="J49" s="13"/>
    </row>
    <row r="50" spans="1:10" ht="25.5">
      <c r="A50" s="32"/>
      <c r="B50" s="32"/>
      <c r="C50" s="18" t="s">
        <v>11</v>
      </c>
      <c r="D50" s="25">
        <v>390372.97716999997</v>
      </c>
      <c r="E50" s="25">
        <v>172135.1507</v>
      </c>
      <c r="F50" s="25">
        <v>172203.85807</v>
      </c>
      <c r="G50" s="25">
        <v>169998.47559</v>
      </c>
      <c r="H50" s="13"/>
      <c r="I50" s="13"/>
      <c r="J50" s="13"/>
    </row>
    <row r="51" spans="1:10" ht="25.5">
      <c r="A51" s="32"/>
      <c r="B51" s="52"/>
      <c r="C51" s="21" t="s">
        <v>12</v>
      </c>
      <c r="D51" s="25">
        <v>2328</v>
      </c>
      <c r="E51" s="25">
        <v>0</v>
      </c>
      <c r="F51" s="25">
        <v>0</v>
      </c>
      <c r="G51" s="25">
        <v>0</v>
      </c>
      <c r="H51" s="13"/>
      <c r="I51" s="13"/>
      <c r="J51" s="13"/>
    </row>
    <row r="52" spans="1:10" ht="12.75" customHeight="1">
      <c r="A52" s="32" t="s">
        <v>42</v>
      </c>
      <c r="B52" s="32" t="s">
        <v>49</v>
      </c>
      <c r="C52" s="18" t="s">
        <v>10</v>
      </c>
      <c r="D52" s="25">
        <f>D53+D54</f>
        <v>202945.2</v>
      </c>
      <c r="E52" s="25">
        <f>E53+E54</f>
        <v>810581.1</v>
      </c>
      <c r="F52" s="25">
        <f>F53+F54</f>
        <v>723157.9</v>
      </c>
      <c r="G52" s="25">
        <f>G53+G54</f>
        <v>183713.80000000002</v>
      </c>
      <c r="H52" s="13"/>
      <c r="I52" s="13"/>
      <c r="J52" s="13"/>
    </row>
    <row r="53" spans="1:10" ht="12.75" customHeight="1">
      <c r="A53" s="32"/>
      <c r="B53" s="32"/>
      <c r="C53" s="18" t="s">
        <v>11</v>
      </c>
      <c r="D53" s="25">
        <v>154454</v>
      </c>
      <c r="E53" s="25">
        <v>770052</v>
      </c>
      <c r="F53" s="25">
        <v>687000</v>
      </c>
      <c r="G53" s="25">
        <v>174528.1</v>
      </c>
      <c r="H53" s="13"/>
      <c r="I53" s="13"/>
      <c r="J53" s="13"/>
    </row>
    <row r="54" spans="1:10" ht="12.75">
      <c r="A54" s="32"/>
      <c r="B54" s="32"/>
      <c r="C54" s="21" t="s">
        <v>13</v>
      </c>
      <c r="D54" s="25">
        <v>48491.200000000004</v>
      </c>
      <c r="E54" s="25">
        <v>40529.1</v>
      </c>
      <c r="F54" s="25">
        <v>36157.9</v>
      </c>
      <c r="G54" s="25">
        <v>9185.7</v>
      </c>
      <c r="H54" s="13"/>
      <c r="I54" s="13"/>
      <c r="J54" s="13"/>
    </row>
    <row r="55" spans="1:10" ht="12.75" customHeight="1">
      <c r="A55" s="32" t="s">
        <v>43</v>
      </c>
      <c r="B55" s="32" t="s">
        <v>50</v>
      </c>
      <c r="C55" s="18" t="s">
        <v>10</v>
      </c>
      <c r="D55" s="25">
        <f>D56+D58</f>
        <v>602114.58595</v>
      </c>
      <c r="E55" s="25">
        <f>E56+E58</f>
        <v>118484.2</v>
      </c>
      <c r="F55" s="25">
        <f>F56+F58</f>
        <v>118484.2</v>
      </c>
      <c r="G55" s="25">
        <f>G56+G58</f>
        <v>136013.2</v>
      </c>
      <c r="H55" s="13"/>
      <c r="I55" s="13"/>
      <c r="J55" s="13"/>
    </row>
    <row r="56" spans="1:10" ht="25.5">
      <c r="A56" s="32"/>
      <c r="B56" s="32"/>
      <c r="C56" s="18" t="s">
        <v>11</v>
      </c>
      <c r="D56" s="25">
        <v>507282.18595</v>
      </c>
      <c r="E56" s="25">
        <v>118341.4</v>
      </c>
      <c r="F56" s="25">
        <v>118341.4</v>
      </c>
      <c r="G56" s="25">
        <v>135850</v>
      </c>
      <c r="H56" s="13"/>
      <c r="I56" s="13"/>
      <c r="J56" s="13"/>
    </row>
    <row r="57" spans="1:10" ht="25.5">
      <c r="A57" s="32"/>
      <c r="B57" s="32"/>
      <c r="C57" s="21" t="s">
        <v>12</v>
      </c>
      <c r="D57" s="25">
        <v>303944.7134499999</v>
      </c>
      <c r="E57" s="25">
        <v>0</v>
      </c>
      <c r="F57" s="25">
        <v>0</v>
      </c>
      <c r="G57" s="25">
        <v>0</v>
      </c>
      <c r="H57" s="13"/>
      <c r="I57" s="13"/>
      <c r="J57" s="13"/>
    </row>
    <row r="58" spans="1:10" ht="12.75">
      <c r="A58" s="32"/>
      <c r="B58" s="32"/>
      <c r="C58" s="21" t="s">
        <v>13</v>
      </c>
      <c r="D58" s="25">
        <v>94832.4</v>
      </c>
      <c r="E58" s="25">
        <v>142.8</v>
      </c>
      <c r="F58" s="25">
        <v>142.8</v>
      </c>
      <c r="G58" s="25">
        <v>163.2</v>
      </c>
      <c r="H58" s="13"/>
      <c r="I58" s="13"/>
      <c r="J58" s="13"/>
    </row>
    <row r="59" spans="1:10" ht="25.5">
      <c r="A59" s="17" t="s">
        <v>44</v>
      </c>
      <c r="B59" s="17" t="s">
        <v>51</v>
      </c>
      <c r="C59" s="18" t="s">
        <v>10</v>
      </c>
      <c r="D59" s="25">
        <v>0</v>
      </c>
      <c r="E59" s="25">
        <v>0</v>
      </c>
      <c r="F59" s="25">
        <v>0</v>
      </c>
      <c r="G59" s="25">
        <v>0</v>
      </c>
      <c r="H59" s="13"/>
      <c r="I59" s="13"/>
      <c r="J59" s="13"/>
    </row>
    <row r="60" spans="1:10" ht="12.75" customHeight="1">
      <c r="A60" s="32" t="s">
        <v>45</v>
      </c>
      <c r="B60" s="32" t="s">
        <v>52</v>
      </c>
      <c r="C60" s="18" t="s">
        <v>10</v>
      </c>
      <c r="D60" s="25">
        <f>D61</f>
        <v>23614.9791</v>
      </c>
      <c r="E60" s="25">
        <f>E61</f>
        <v>40051.97355</v>
      </c>
      <c r="F60" s="25">
        <f>F61</f>
        <v>39651.38355</v>
      </c>
      <c r="G60" s="25">
        <f>G61</f>
        <v>40251.83831</v>
      </c>
      <c r="H60" s="13"/>
      <c r="I60" s="13"/>
      <c r="J60" s="13"/>
    </row>
    <row r="61" spans="1:10" ht="25.5">
      <c r="A61" s="32"/>
      <c r="B61" s="32"/>
      <c r="C61" s="18" t="s">
        <v>11</v>
      </c>
      <c r="D61" s="25">
        <v>23614.9791</v>
      </c>
      <c r="E61" s="25">
        <v>40051.97355</v>
      </c>
      <c r="F61" s="25">
        <v>39651.38355</v>
      </c>
      <c r="G61" s="25">
        <v>40251.83831</v>
      </c>
      <c r="H61" s="13"/>
      <c r="I61" s="13"/>
      <c r="J61" s="13"/>
    </row>
    <row r="62" spans="1:10" ht="12.75" customHeight="1">
      <c r="A62" s="32" t="s">
        <v>46</v>
      </c>
      <c r="B62" s="32" t="s">
        <v>53</v>
      </c>
      <c r="C62" s="18" t="s">
        <v>10</v>
      </c>
      <c r="D62" s="25">
        <f>D63</f>
        <v>376122.6</v>
      </c>
      <c r="E62" s="25">
        <f>E63</f>
        <v>377495.3</v>
      </c>
      <c r="F62" s="25">
        <f>F63</f>
        <v>401522.3</v>
      </c>
      <c r="G62" s="25">
        <f>G63</f>
        <v>424956.2</v>
      </c>
      <c r="H62" s="13"/>
      <c r="I62" s="13"/>
      <c r="J62" s="13"/>
    </row>
    <row r="63" spans="1:10" ht="25.5">
      <c r="A63" s="32"/>
      <c r="B63" s="32"/>
      <c r="C63" s="18" t="s">
        <v>11</v>
      </c>
      <c r="D63" s="25">
        <v>376122.6</v>
      </c>
      <c r="E63" s="25">
        <v>377495.3</v>
      </c>
      <c r="F63" s="25">
        <v>401522.3</v>
      </c>
      <c r="G63" s="25">
        <v>424956.2</v>
      </c>
      <c r="H63" s="13"/>
      <c r="I63" s="13"/>
      <c r="J63" s="13"/>
    </row>
    <row r="64" spans="1:10" ht="51">
      <c r="A64" s="17" t="s">
        <v>54</v>
      </c>
      <c r="B64" s="18" t="s">
        <v>61</v>
      </c>
      <c r="C64" s="18" t="s">
        <v>10</v>
      </c>
      <c r="D64" s="25">
        <v>0</v>
      </c>
      <c r="E64" s="25">
        <v>0</v>
      </c>
      <c r="F64" s="25">
        <v>0</v>
      </c>
      <c r="G64" s="25">
        <v>0</v>
      </c>
      <c r="H64" s="13"/>
      <c r="I64" s="13"/>
      <c r="J64" s="13"/>
    </row>
    <row r="65" spans="1:10" ht="12.75" customHeight="1">
      <c r="A65" s="32" t="s">
        <v>55</v>
      </c>
      <c r="B65" s="32" t="s">
        <v>62</v>
      </c>
      <c r="C65" s="18" t="s">
        <v>10</v>
      </c>
      <c r="D65" s="25">
        <f>D66</f>
        <v>14650</v>
      </c>
      <c r="E65" s="25">
        <f>E66</f>
        <v>3650</v>
      </c>
      <c r="F65" s="25">
        <f>F66</f>
        <v>3750</v>
      </c>
      <c r="G65" s="25">
        <f>G66</f>
        <v>3850</v>
      </c>
      <c r="H65" s="13"/>
      <c r="I65" s="13"/>
      <c r="J65" s="13"/>
    </row>
    <row r="66" spans="1:10" ht="12.75" customHeight="1">
      <c r="A66" s="32"/>
      <c r="B66" s="32"/>
      <c r="C66" s="18" t="s">
        <v>11</v>
      </c>
      <c r="D66" s="25">
        <v>14650</v>
      </c>
      <c r="E66" s="25">
        <v>3650</v>
      </c>
      <c r="F66" s="25">
        <v>3750</v>
      </c>
      <c r="G66" s="25">
        <v>3850</v>
      </c>
      <c r="H66" s="13"/>
      <c r="I66" s="13"/>
      <c r="J66" s="13"/>
    </row>
    <row r="67" spans="1:10" ht="12.75" customHeight="1">
      <c r="A67" s="32" t="s">
        <v>56</v>
      </c>
      <c r="B67" s="32" t="s">
        <v>63</v>
      </c>
      <c r="C67" s="18" t="s">
        <v>10</v>
      </c>
      <c r="D67" s="25">
        <f>D68</f>
        <v>510</v>
      </c>
      <c r="E67" s="25">
        <f>E68</f>
        <v>450</v>
      </c>
      <c r="F67" s="25">
        <f>F68</f>
        <v>450</v>
      </c>
      <c r="G67" s="25">
        <f>G68</f>
        <v>450</v>
      </c>
      <c r="H67" s="13"/>
      <c r="I67" s="13"/>
      <c r="J67" s="13"/>
    </row>
    <row r="68" spans="1:10" ht="25.5">
      <c r="A68" s="32"/>
      <c r="B68" s="32"/>
      <c r="C68" s="18" t="s">
        <v>11</v>
      </c>
      <c r="D68" s="25">
        <v>510</v>
      </c>
      <c r="E68" s="25">
        <v>450</v>
      </c>
      <c r="F68" s="25">
        <v>450</v>
      </c>
      <c r="G68" s="25">
        <v>450</v>
      </c>
      <c r="H68" s="13"/>
      <c r="I68" s="13"/>
      <c r="J68" s="13"/>
    </row>
    <row r="69" spans="1:10" ht="12.75" customHeight="1">
      <c r="A69" s="32" t="s">
        <v>57</v>
      </c>
      <c r="B69" s="32" t="s">
        <v>64</v>
      </c>
      <c r="C69" s="18" t="s">
        <v>10</v>
      </c>
      <c r="D69" s="25">
        <f>D70</f>
        <v>11738.66549</v>
      </c>
      <c r="E69" s="25">
        <f>E70</f>
        <v>14370.84863</v>
      </c>
      <c r="F69" s="25">
        <f>F70</f>
        <v>14435.52635</v>
      </c>
      <c r="G69" s="25">
        <f>G70</f>
        <v>14460.83828</v>
      </c>
      <c r="H69" s="13"/>
      <c r="I69" s="13"/>
      <c r="J69" s="13"/>
    </row>
    <row r="70" spans="1:10" ht="25.5">
      <c r="A70" s="32"/>
      <c r="B70" s="32"/>
      <c r="C70" s="18" t="s">
        <v>11</v>
      </c>
      <c r="D70" s="25">
        <v>11738.66549</v>
      </c>
      <c r="E70" s="25">
        <v>14370.84863</v>
      </c>
      <c r="F70" s="25">
        <v>14435.52635</v>
      </c>
      <c r="G70" s="25">
        <v>14460.83828</v>
      </c>
      <c r="H70" s="13"/>
      <c r="I70" s="13"/>
      <c r="J70" s="13"/>
    </row>
    <row r="71" spans="1:10" ht="12.75" customHeight="1">
      <c r="A71" s="32" t="s">
        <v>58</v>
      </c>
      <c r="B71" s="32" t="s">
        <v>65</v>
      </c>
      <c r="C71" s="18" t="s">
        <v>10</v>
      </c>
      <c r="D71" s="25">
        <f>D72</f>
        <v>9932.2</v>
      </c>
      <c r="E71" s="25">
        <f>E72</f>
        <v>3578.6</v>
      </c>
      <c r="F71" s="25">
        <f>F72</f>
        <v>3453.6</v>
      </c>
      <c r="G71" s="25">
        <f>G72</f>
        <v>3453.6</v>
      </c>
      <c r="H71" s="13"/>
      <c r="I71" s="13"/>
      <c r="J71" s="13"/>
    </row>
    <row r="72" spans="1:10" ht="25.5">
      <c r="A72" s="32"/>
      <c r="B72" s="32"/>
      <c r="C72" s="18" t="s">
        <v>11</v>
      </c>
      <c r="D72" s="25">
        <v>9932.2</v>
      </c>
      <c r="E72" s="25">
        <v>3578.6</v>
      </c>
      <c r="F72" s="25">
        <v>3453.6</v>
      </c>
      <c r="G72" s="25">
        <v>3453.6</v>
      </c>
      <c r="H72" s="13"/>
      <c r="I72" s="13"/>
      <c r="J72" s="13"/>
    </row>
    <row r="73" spans="1:10" ht="25.5">
      <c r="A73" s="32"/>
      <c r="B73" s="52"/>
      <c r="C73" s="21" t="s">
        <v>12</v>
      </c>
      <c r="D73" s="25">
        <v>6400</v>
      </c>
      <c r="E73" s="25">
        <v>0</v>
      </c>
      <c r="F73" s="25">
        <v>0</v>
      </c>
      <c r="G73" s="25">
        <v>0</v>
      </c>
      <c r="H73" s="13"/>
      <c r="I73" s="13"/>
      <c r="J73" s="13"/>
    </row>
    <row r="74" spans="1:10" ht="12.75" customHeight="1">
      <c r="A74" s="32" t="s">
        <v>59</v>
      </c>
      <c r="B74" s="32" t="s">
        <v>66</v>
      </c>
      <c r="C74" s="18" t="s">
        <v>10</v>
      </c>
      <c r="D74" s="25">
        <f>D75</f>
        <v>138</v>
      </c>
      <c r="E74" s="25">
        <f>E75</f>
        <v>138</v>
      </c>
      <c r="F74" s="25">
        <f>F75</f>
        <v>138</v>
      </c>
      <c r="G74" s="25">
        <f>G75</f>
        <v>138</v>
      </c>
      <c r="H74" s="13"/>
      <c r="I74" s="13"/>
      <c r="J74" s="13"/>
    </row>
    <row r="75" spans="1:10" ht="41.25" customHeight="1">
      <c r="A75" s="32"/>
      <c r="B75" s="32"/>
      <c r="C75" s="18" t="s">
        <v>11</v>
      </c>
      <c r="D75" s="25">
        <v>138</v>
      </c>
      <c r="E75" s="25">
        <v>138</v>
      </c>
      <c r="F75" s="25">
        <v>138</v>
      </c>
      <c r="G75" s="25">
        <v>138</v>
      </c>
      <c r="H75" s="13"/>
      <c r="I75" s="13"/>
      <c r="J75" s="13"/>
    </row>
    <row r="76" spans="1:10" ht="51">
      <c r="A76" s="17" t="s">
        <v>60</v>
      </c>
      <c r="B76" s="18" t="s">
        <v>67</v>
      </c>
      <c r="C76" s="18" t="s">
        <v>10</v>
      </c>
      <c r="D76" s="25">
        <v>0</v>
      </c>
      <c r="E76" s="25">
        <v>0</v>
      </c>
      <c r="F76" s="25">
        <v>0</v>
      </c>
      <c r="G76" s="25">
        <v>0</v>
      </c>
      <c r="H76" s="13"/>
      <c r="I76" s="13"/>
      <c r="J76" s="13"/>
    </row>
    <row r="77" spans="1:16" ht="12.75" customHeight="1">
      <c r="A77" s="32" t="s">
        <v>68</v>
      </c>
      <c r="B77" s="32" t="s">
        <v>83</v>
      </c>
      <c r="C77" s="18" t="s">
        <v>10</v>
      </c>
      <c r="D77" s="25">
        <f>D78</f>
        <v>2280928.08392</v>
      </c>
      <c r="E77" s="25">
        <f>E78</f>
        <v>2315691.19921</v>
      </c>
      <c r="F77" s="25">
        <f>F78</f>
        <v>2347341.8825199995</v>
      </c>
      <c r="G77" s="25">
        <f>G78</f>
        <v>2387026.8578100004</v>
      </c>
      <c r="H77" s="20">
        <f>SUM(D77:F77)</f>
        <v>6943961.16565</v>
      </c>
      <c r="I77" s="13"/>
      <c r="J77" s="13"/>
      <c r="P77" s="7">
        <f>SUM(D77:G77)</f>
        <v>9330988.02346</v>
      </c>
    </row>
    <row r="78" spans="1:19" ht="25.5">
      <c r="A78" s="32"/>
      <c r="B78" s="32"/>
      <c r="C78" s="18" t="s">
        <v>11</v>
      </c>
      <c r="D78" s="25">
        <f>D81+D84+D87+D89+D91+D93+D95+D97+D99+D101+D103+D105+D107+D109+D112</f>
        <v>2280928.08392</v>
      </c>
      <c r="E78" s="25">
        <f>E81+E84+E87+E89+E91+E93+E95+E97+E99+E101+E103+E105+E107+E109+E112</f>
        <v>2315691.19921</v>
      </c>
      <c r="F78" s="25">
        <f>F81+F84+F87+F89+F91+F93+F95+F97+F99+F101+F103+F105+F107+F109+F112</f>
        <v>2347341.8825199995</v>
      </c>
      <c r="G78" s="25">
        <f>G81+G84+G87+G89+G91+G93+G95+G97+G99+G101+G103+G105+G107+G109+G112</f>
        <v>2387026.8578100004</v>
      </c>
      <c r="H78" s="20">
        <f>D78-D79</f>
        <v>2274213.88392</v>
      </c>
      <c r="I78" s="20">
        <f>E78-E79</f>
        <v>2315691.19921</v>
      </c>
      <c r="J78" s="20">
        <f>F78-F79</f>
        <v>2347341.8825199995</v>
      </c>
      <c r="O78" s="7">
        <f>SUM(D78:G78)-D79</f>
        <v>9324273.823460001</v>
      </c>
      <c r="P78" s="7">
        <f>D78-D79</f>
        <v>2274213.88392</v>
      </c>
      <c r="Q78" s="7">
        <f>E78-E79</f>
        <v>2315691.19921</v>
      </c>
      <c r="R78" s="7">
        <f>F78-F79</f>
        <v>2347341.8825199995</v>
      </c>
      <c r="S78" s="7">
        <f>G78-G79</f>
        <v>2387026.8578100004</v>
      </c>
    </row>
    <row r="79" spans="1:10" s="6" customFormat="1" ht="25.5">
      <c r="A79" s="32"/>
      <c r="B79" s="32"/>
      <c r="C79" s="21" t="s">
        <v>12</v>
      </c>
      <c r="D79" s="25">
        <f>D85+D82</f>
        <v>6714.2</v>
      </c>
      <c r="E79" s="25">
        <f>E85+E82</f>
        <v>0</v>
      </c>
      <c r="F79" s="25">
        <f>F85+F82</f>
        <v>0</v>
      </c>
      <c r="G79" s="25">
        <f>G85+G82</f>
        <v>0</v>
      </c>
      <c r="H79" s="22"/>
      <c r="I79" s="23"/>
      <c r="J79" s="23"/>
    </row>
    <row r="80" spans="1:10" ht="12.75" customHeight="1">
      <c r="A80" s="32" t="s">
        <v>162</v>
      </c>
      <c r="B80" s="32" t="s">
        <v>84</v>
      </c>
      <c r="C80" s="24" t="s">
        <v>10</v>
      </c>
      <c r="D80" s="25">
        <f>D81</f>
        <v>2215922.65392</v>
      </c>
      <c r="E80" s="25">
        <f>E81</f>
        <v>2282439.09921</v>
      </c>
      <c r="F80" s="25">
        <f>F81</f>
        <v>2330726.0825199992</v>
      </c>
      <c r="G80" s="25">
        <f>G81</f>
        <v>2371573.55781</v>
      </c>
      <c r="H80" s="13"/>
      <c r="I80" s="13"/>
      <c r="J80" s="13"/>
    </row>
    <row r="81" spans="1:10" ht="25.5">
      <c r="A81" s="32"/>
      <c r="B81" s="32"/>
      <c r="C81" s="24" t="s">
        <v>11</v>
      </c>
      <c r="D81" s="25">
        <v>2215922.65392</v>
      </c>
      <c r="E81" s="25">
        <v>2282439.09921</v>
      </c>
      <c r="F81" s="25">
        <v>2330726.0825199992</v>
      </c>
      <c r="G81" s="25">
        <v>2371573.55781</v>
      </c>
      <c r="H81" s="13"/>
      <c r="I81" s="13"/>
      <c r="J81" s="13"/>
    </row>
    <row r="82" spans="1:10" ht="25.5">
      <c r="A82" s="32"/>
      <c r="B82" s="32"/>
      <c r="C82" s="21" t="s">
        <v>12</v>
      </c>
      <c r="D82" s="25">
        <v>1411.2</v>
      </c>
      <c r="E82" s="25">
        <v>0</v>
      </c>
      <c r="F82" s="25">
        <v>0</v>
      </c>
      <c r="G82" s="25">
        <v>0</v>
      </c>
      <c r="H82" s="13"/>
      <c r="I82" s="13"/>
      <c r="J82" s="13"/>
    </row>
    <row r="83" spans="1:10" ht="12.75" customHeight="1">
      <c r="A83" s="32" t="s">
        <v>163</v>
      </c>
      <c r="B83" s="32" t="s">
        <v>85</v>
      </c>
      <c r="C83" s="24" t="s">
        <v>10</v>
      </c>
      <c r="D83" s="25">
        <f>D84</f>
        <v>53314.43</v>
      </c>
      <c r="E83" s="25">
        <f>E84</f>
        <v>7412.9</v>
      </c>
      <c r="F83" s="25">
        <f>F84</f>
        <v>5484.1</v>
      </c>
      <c r="G83" s="25">
        <f>G84</f>
        <v>4484.1</v>
      </c>
      <c r="H83" s="13"/>
      <c r="I83" s="13"/>
      <c r="J83" s="13"/>
    </row>
    <row r="84" spans="1:10" ht="25.5">
      <c r="A84" s="32" t="s">
        <v>3</v>
      </c>
      <c r="B84" s="32"/>
      <c r="C84" s="24" t="s">
        <v>11</v>
      </c>
      <c r="D84" s="25">
        <v>53314.43</v>
      </c>
      <c r="E84" s="25">
        <v>7412.9</v>
      </c>
      <c r="F84" s="25">
        <v>5484.1</v>
      </c>
      <c r="G84" s="25">
        <v>4484.1</v>
      </c>
      <c r="H84" s="13"/>
      <c r="I84" s="13"/>
      <c r="J84" s="13"/>
    </row>
    <row r="85" spans="1:10" ht="25.5">
      <c r="A85" s="32" t="s">
        <v>3</v>
      </c>
      <c r="B85" s="32"/>
      <c r="C85" s="21" t="s">
        <v>12</v>
      </c>
      <c r="D85" s="25">
        <v>5303</v>
      </c>
      <c r="E85" s="25">
        <v>0</v>
      </c>
      <c r="F85" s="25">
        <v>0</v>
      </c>
      <c r="G85" s="25">
        <v>0</v>
      </c>
      <c r="H85" s="13"/>
      <c r="I85" s="13"/>
      <c r="J85" s="13"/>
    </row>
    <row r="86" spans="1:10" ht="12.75" customHeight="1">
      <c r="A86" s="32" t="s">
        <v>164</v>
      </c>
      <c r="B86" s="32" t="s">
        <v>86</v>
      </c>
      <c r="C86" s="24" t="s">
        <v>10</v>
      </c>
      <c r="D86" s="25">
        <f>D87</f>
        <v>2174.4</v>
      </c>
      <c r="E86" s="25">
        <f>E87</f>
        <v>2174.4</v>
      </c>
      <c r="F86" s="25">
        <f>F87</f>
        <v>2174.4</v>
      </c>
      <c r="G86" s="25">
        <f>G87</f>
        <v>2174.4</v>
      </c>
      <c r="H86" s="13"/>
      <c r="I86" s="13"/>
      <c r="J86" s="13"/>
    </row>
    <row r="87" spans="1:10" ht="90" customHeight="1">
      <c r="A87" s="32"/>
      <c r="B87" s="32"/>
      <c r="C87" s="24" t="s">
        <v>11</v>
      </c>
      <c r="D87" s="25">
        <v>2174.4</v>
      </c>
      <c r="E87" s="25">
        <v>2174.4</v>
      </c>
      <c r="F87" s="25">
        <v>2174.4</v>
      </c>
      <c r="G87" s="25">
        <v>2174.4</v>
      </c>
      <c r="H87" s="13"/>
      <c r="I87" s="13"/>
      <c r="J87" s="13"/>
    </row>
    <row r="88" spans="1:10" ht="12.75" customHeight="1">
      <c r="A88" s="32" t="s">
        <v>69</v>
      </c>
      <c r="B88" s="32" t="s">
        <v>66</v>
      </c>
      <c r="C88" s="24" t="s">
        <v>10</v>
      </c>
      <c r="D88" s="25">
        <f>D89</f>
        <v>60</v>
      </c>
      <c r="E88" s="25">
        <f>E89</f>
        <v>60</v>
      </c>
      <c r="F88" s="25">
        <f>F89</f>
        <v>60</v>
      </c>
      <c r="G88" s="25">
        <f>G89</f>
        <v>60</v>
      </c>
      <c r="H88" s="13"/>
      <c r="I88" s="13"/>
      <c r="J88" s="13"/>
    </row>
    <row r="89" spans="1:10" ht="39.75" customHeight="1">
      <c r="A89" s="32"/>
      <c r="B89" s="32"/>
      <c r="C89" s="24" t="s">
        <v>11</v>
      </c>
      <c r="D89" s="25">
        <v>60</v>
      </c>
      <c r="E89" s="25">
        <v>60</v>
      </c>
      <c r="F89" s="25">
        <v>60</v>
      </c>
      <c r="G89" s="25">
        <v>60</v>
      </c>
      <c r="H89" s="13"/>
      <c r="I89" s="13"/>
      <c r="J89" s="13"/>
    </row>
    <row r="90" spans="1:10" ht="12.75" customHeight="1">
      <c r="A90" s="32" t="s">
        <v>70</v>
      </c>
      <c r="B90" s="32" t="s">
        <v>87</v>
      </c>
      <c r="C90" s="24" t="s">
        <v>10</v>
      </c>
      <c r="D90" s="25">
        <f>D91</f>
        <v>100</v>
      </c>
      <c r="E90" s="25">
        <f>E91</f>
        <v>50</v>
      </c>
      <c r="F90" s="25">
        <f>F91</f>
        <v>100</v>
      </c>
      <c r="G90" s="25">
        <f>G91</f>
        <v>100</v>
      </c>
      <c r="H90" s="13"/>
      <c r="I90" s="13"/>
      <c r="J90" s="13"/>
    </row>
    <row r="91" spans="1:10" ht="42" customHeight="1">
      <c r="A91" s="32"/>
      <c r="B91" s="32"/>
      <c r="C91" s="24" t="s">
        <v>11</v>
      </c>
      <c r="D91" s="25">
        <v>100</v>
      </c>
      <c r="E91" s="25">
        <v>50</v>
      </c>
      <c r="F91" s="25">
        <v>100</v>
      </c>
      <c r="G91" s="25">
        <v>100</v>
      </c>
      <c r="H91" s="13"/>
      <c r="I91" s="13"/>
      <c r="J91" s="13"/>
    </row>
    <row r="92" spans="1:10" ht="12.75" customHeight="1">
      <c r="A92" s="32" t="s">
        <v>71</v>
      </c>
      <c r="B92" s="32" t="s">
        <v>88</v>
      </c>
      <c r="C92" s="24" t="s">
        <v>10</v>
      </c>
      <c r="D92" s="25">
        <f>D93</f>
        <v>649</v>
      </c>
      <c r="E92" s="25">
        <f>E93</f>
        <v>340</v>
      </c>
      <c r="F92" s="25">
        <f>F93</f>
        <v>0</v>
      </c>
      <c r="G92" s="25">
        <f>G93</f>
        <v>0</v>
      </c>
      <c r="H92" s="13"/>
      <c r="I92" s="13"/>
      <c r="J92" s="13"/>
    </row>
    <row r="93" spans="1:10" ht="25.5">
      <c r="A93" s="32"/>
      <c r="B93" s="32"/>
      <c r="C93" s="24" t="s">
        <v>11</v>
      </c>
      <c r="D93" s="25">
        <v>649</v>
      </c>
      <c r="E93" s="25">
        <v>340</v>
      </c>
      <c r="F93" s="25">
        <v>0</v>
      </c>
      <c r="G93" s="25">
        <v>0</v>
      </c>
      <c r="H93" s="13"/>
      <c r="I93" s="13"/>
      <c r="J93" s="13"/>
    </row>
    <row r="94" spans="1:10" ht="12.75" customHeight="1">
      <c r="A94" s="32" t="s">
        <v>72</v>
      </c>
      <c r="B94" s="32" t="s">
        <v>89</v>
      </c>
      <c r="C94" s="24" t="s">
        <v>10</v>
      </c>
      <c r="D94" s="25">
        <f>D95</f>
        <v>2060</v>
      </c>
      <c r="E94" s="25">
        <f>E95</f>
        <v>17409.6</v>
      </c>
      <c r="F94" s="25">
        <f>F95</f>
        <v>1972.1</v>
      </c>
      <c r="G94" s="25">
        <f>G95</f>
        <v>1809.6</v>
      </c>
      <c r="H94" s="13"/>
      <c r="I94" s="13"/>
      <c r="J94" s="13"/>
    </row>
    <row r="95" spans="1:10" ht="25.5">
      <c r="A95" s="32" t="s">
        <v>3</v>
      </c>
      <c r="B95" s="32"/>
      <c r="C95" s="24" t="s">
        <v>11</v>
      </c>
      <c r="D95" s="25">
        <v>2060</v>
      </c>
      <c r="E95" s="25">
        <v>17409.6</v>
      </c>
      <c r="F95" s="25">
        <v>1972.1</v>
      </c>
      <c r="G95" s="25">
        <v>1809.6</v>
      </c>
      <c r="H95" s="13"/>
      <c r="I95" s="13"/>
      <c r="J95" s="13"/>
    </row>
    <row r="96" spans="1:10" ht="12.75" customHeight="1">
      <c r="A96" s="32" t="s">
        <v>73</v>
      </c>
      <c r="B96" s="32" t="s">
        <v>90</v>
      </c>
      <c r="C96" s="24" t="s">
        <v>10</v>
      </c>
      <c r="D96" s="25">
        <f>D97</f>
        <v>1750</v>
      </c>
      <c r="E96" s="25">
        <f>E97</f>
        <v>300</v>
      </c>
      <c r="F96" s="25">
        <f>F97</f>
        <v>1765</v>
      </c>
      <c r="G96" s="25">
        <f>G97</f>
        <v>1765</v>
      </c>
      <c r="H96" s="13"/>
      <c r="I96" s="13"/>
      <c r="J96" s="13"/>
    </row>
    <row r="97" spans="1:10" ht="25.5">
      <c r="A97" s="32"/>
      <c r="B97" s="32"/>
      <c r="C97" s="24" t="s">
        <v>11</v>
      </c>
      <c r="D97" s="25">
        <v>1750</v>
      </c>
      <c r="E97" s="25">
        <v>300</v>
      </c>
      <c r="F97" s="25">
        <v>1765</v>
      </c>
      <c r="G97" s="25">
        <v>1765</v>
      </c>
      <c r="H97" s="13"/>
      <c r="I97" s="13"/>
      <c r="J97" s="13"/>
    </row>
    <row r="98" spans="1:10" ht="35.25" customHeight="1">
      <c r="A98" s="32" t="s">
        <v>74</v>
      </c>
      <c r="B98" s="32" t="s">
        <v>91</v>
      </c>
      <c r="C98" s="24" t="s">
        <v>10</v>
      </c>
      <c r="D98" s="25">
        <f>D99</f>
        <v>0</v>
      </c>
      <c r="E98" s="25">
        <f>E99</f>
        <v>255</v>
      </c>
      <c r="F98" s="25">
        <f>F99</f>
        <v>0</v>
      </c>
      <c r="G98" s="25">
        <f>G99</f>
        <v>0</v>
      </c>
      <c r="H98" s="13"/>
      <c r="I98" s="13"/>
      <c r="J98" s="13"/>
    </row>
    <row r="99" spans="1:10" ht="25.5">
      <c r="A99" s="32"/>
      <c r="B99" s="32"/>
      <c r="C99" s="24" t="s">
        <v>11</v>
      </c>
      <c r="D99" s="25">
        <v>0</v>
      </c>
      <c r="E99" s="25">
        <v>255</v>
      </c>
      <c r="F99" s="25">
        <v>0</v>
      </c>
      <c r="G99" s="25">
        <v>0</v>
      </c>
      <c r="H99" s="13"/>
      <c r="I99" s="13"/>
      <c r="J99" s="13"/>
    </row>
    <row r="100" spans="1:10" ht="12.75" customHeight="1">
      <c r="A100" s="32" t="s">
        <v>75</v>
      </c>
      <c r="B100" s="32" t="s">
        <v>92</v>
      </c>
      <c r="C100" s="24" t="s">
        <v>10</v>
      </c>
      <c r="D100" s="25">
        <f>D101</f>
        <v>3700</v>
      </c>
      <c r="E100" s="25">
        <f>E101</f>
        <v>3750</v>
      </c>
      <c r="F100" s="25">
        <f>F101</f>
        <v>3990</v>
      </c>
      <c r="G100" s="25">
        <f>G101</f>
        <v>3990</v>
      </c>
      <c r="H100" s="13"/>
      <c r="I100" s="13"/>
      <c r="J100" s="13"/>
    </row>
    <row r="101" spans="1:10" ht="25.5">
      <c r="A101" s="32"/>
      <c r="B101" s="32"/>
      <c r="C101" s="24" t="s">
        <v>11</v>
      </c>
      <c r="D101" s="25">
        <v>3700</v>
      </c>
      <c r="E101" s="25">
        <v>3750</v>
      </c>
      <c r="F101" s="25">
        <v>3990</v>
      </c>
      <c r="G101" s="25">
        <v>3990</v>
      </c>
      <c r="H101" s="13"/>
      <c r="I101" s="13"/>
      <c r="J101" s="13"/>
    </row>
    <row r="102" spans="1:10" ht="12.75" customHeight="1">
      <c r="A102" s="32" t="s">
        <v>76</v>
      </c>
      <c r="B102" s="32" t="s">
        <v>93</v>
      </c>
      <c r="C102" s="24" t="s">
        <v>10</v>
      </c>
      <c r="D102" s="25">
        <f>D103</f>
        <v>597.6</v>
      </c>
      <c r="E102" s="25">
        <f>E103</f>
        <v>500.2</v>
      </c>
      <c r="F102" s="25">
        <f>F103</f>
        <v>500.2</v>
      </c>
      <c r="G102" s="25">
        <f>G103</f>
        <v>500.2</v>
      </c>
      <c r="H102" s="13"/>
      <c r="I102" s="13"/>
      <c r="J102" s="13"/>
    </row>
    <row r="103" spans="1:10" ht="25.5">
      <c r="A103" s="32"/>
      <c r="B103" s="32"/>
      <c r="C103" s="24" t="s">
        <v>11</v>
      </c>
      <c r="D103" s="25">
        <v>597.6</v>
      </c>
      <c r="E103" s="25">
        <v>500.2</v>
      </c>
      <c r="F103" s="25">
        <v>500.2</v>
      </c>
      <c r="G103" s="25">
        <v>500.2</v>
      </c>
      <c r="H103" s="13"/>
      <c r="I103" s="13"/>
      <c r="J103" s="13"/>
    </row>
    <row r="104" spans="1:10" ht="12.75" customHeight="1">
      <c r="A104" s="32" t="s">
        <v>77</v>
      </c>
      <c r="B104" s="41" t="s">
        <v>165</v>
      </c>
      <c r="C104" s="24" t="s">
        <v>10</v>
      </c>
      <c r="D104" s="25">
        <f>D105</f>
        <v>0</v>
      </c>
      <c r="E104" s="25">
        <f>E105</f>
        <v>500</v>
      </c>
      <c r="F104" s="25">
        <f>F105</f>
        <v>0</v>
      </c>
      <c r="G104" s="25">
        <f>G105</f>
        <v>0</v>
      </c>
      <c r="H104" s="13"/>
      <c r="I104" s="13"/>
      <c r="J104" s="13"/>
    </row>
    <row r="105" spans="1:10" ht="25.5">
      <c r="A105" s="32"/>
      <c r="B105" s="43"/>
      <c r="C105" s="24" t="s">
        <v>11</v>
      </c>
      <c r="D105" s="25">
        <v>0</v>
      </c>
      <c r="E105" s="25">
        <v>500</v>
      </c>
      <c r="F105" s="25">
        <v>0</v>
      </c>
      <c r="G105" s="25">
        <v>0</v>
      </c>
      <c r="H105" s="13"/>
      <c r="I105" s="13"/>
      <c r="J105" s="13"/>
    </row>
    <row r="106" spans="1:10" ht="12.75" customHeight="1">
      <c r="A106" s="32" t="s">
        <v>78</v>
      </c>
      <c r="B106" s="41" t="s">
        <v>94</v>
      </c>
      <c r="C106" s="24" t="s">
        <v>10</v>
      </c>
      <c r="D106" s="25">
        <f>D107</f>
        <v>350</v>
      </c>
      <c r="E106" s="25">
        <f>E107</f>
        <v>450</v>
      </c>
      <c r="F106" s="25">
        <f>F107</f>
        <v>332.5</v>
      </c>
      <c r="G106" s="25">
        <f>G107</f>
        <v>332.5</v>
      </c>
      <c r="H106" s="13"/>
      <c r="I106" s="13"/>
      <c r="J106" s="13"/>
    </row>
    <row r="107" spans="1:10" ht="25.5">
      <c r="A107" s="32"/>
      <c r="B107" s="43"/>
      <c r="C107" s="24" t="s">
        <v>11</v>
      </c>
      <c r="D107" s="25">
        <v>350</v>
      </c>
      <c r="E107" s="25">
        <v>450</v>
      </c>
      <c r="F107" s="25">
        <v>332.5</v>
      </c>
      <c r="G107" s="25">
        <v>332.5</v>
      </c>
      <c r="H107" s="13"/>
      <c r="I107" s="13"/>
      <c r="J107" s="13"/>
    </row>
    <row r="108" spans="1:10" ht="12.75" customHeight="1">
      <c r="A108" s="32" t="s">
        <v>79</v>
      </c>
      <c r="B108" s="32" t="s">
        <v>95</v>
      </c>
      <c r="C108" s="24" t="s">
        <v>10</v>
      </c>
      <c r="D108" s="25">
        <f>D109</f>
        <v>0</v>
      </c>
      <c r="E108" s="25">
        <f>E109</f>
        <v>50</v>
      </c>
      <c r="F108" s="25">
        <f>F109</f>
        <v>0</v>
      </c>
      <c r="G108" s="25">
        <f>G109</f>
        <v>0</v>
      </c>
      <c r="H108" s="13"/>
      <c r="I108" s="13"/>
      <c r="J108" s="13"/>
    </row>
    <row r="109" spans="1:10" ht="25.5">
      <c r="A109" s="32"/>
      <c r="B109" s="32"/>
      <c r="C109" s="24" t="s">
        <v>11</v>
      </c>
      <c r="D109" s="25">
        <v>0</v>
      </c>
      <c r="E109" s="25">
        <v>50</v>
      </c>
      <c r="F109" s="25">
        <v>0</v>
      </c>
      <c r="G109" s="25">
        <v>0</v>
      </c>
      <c r="H109" s="13"/>
      <c r="I109" s="13"/>
      <c r="J109" s="13"/>
    </row>
    <row r="110" spans="1:10" ht="38.25">
      <c r="A110" s="17" t="s">
        <v>80</v>
      </c>
      <c r="B110" s="17" t="s">
        <v>96</v>
      </c>
      <c r="C110" s="24" t="s">
        <v>10</v>
      </c>
      <c r="D110" s="25">
        <v>0</v>
      </c>
      <c r="E110" s="25">
        <v>0</v>
      </c>
      <c r="F110" s="25">
        <v>0</v>
      </c>
      <c r="G110" s="25">
        <v>0</v>
      </c>
      <c r="H110" s="13"/>
      <c r="I110" s="13"/>
      <c r="J110" s="13"/>
    </row>
    <row r="111" spans="1:10" ht="12.75" customHeight="1">
      <c r="A111" s="32" t="s">
        <v>81</v>
      </c>
      <c r="B111" s="32" t="s">
        <v>97</v>
      </c>
      <c r="C111" s="24" t="s">
        <v>10</v>
      </c>
      <c r="D111" s="25">
        <f>D112</f>
        <v>250</v>
      </c>
      <c r="E111" s="25">
        <f>E112</f>
        <v>0</v>
      </c>
      <c r="F111" s="25">
        <f>F112</f>
        <v>237.5</v>
      </c>
      <c r="G111" s="25">
        <f>G112</f>
        <v>237.5</v>
      </c>
      <c r="H111" s="13"/>
      <c r="I111" s="13"/>
      <c r="J111" s="13"/>
    </row>
    <row r="112" spans="1:10" ht="25.5">
      <c r="A112" s="32"/>
      <c r="B112" s="32"/>
      <c r="C112" s="24" t="s">
        <v>11</v>
      </c>
      <c r="D112" s="25">
        <v>250</v>
      </c>
      <c r="E112" s="25">
        <v>0</v>
      </c>
      <c r="F112" s="25">
        <v>237.5</v>
      </c>
      <c r="G112" s="25">
        <v>237.5</v>
      </c>
      <c r="H112" s="13"/>
      <c r="I112" s="13"/>
      <c r="J112" s="13"/>
    </row>
    <row r="113" spans="1:10" ht="81.75" customHeight="1">
      <c r="A113" s="17" t="s">
        <v>82</v>
      </c>
      <c r="B113" s="17" t="s">
        <v>98</v>
      </c>
      <c r="C113" s="24" t="s">
        <v>10</v>
      </c>
      <c r="D113" s="25">
        <v>0</v>
      </c>
      <c r="E113" s="25">
        <v>0</v>
      </c>
      <c r="F113" s="25">
        <v>0</v>
      </c>
      <c r="G113" s="25">
        <v>0</v>
      </c>
      <c r="H113" s="13"/>
      <c r="I113" s="13"/>
      <c r="J113" s="13"/>
    </row>
    <row r="114" spans="1:16" ht="12.75">
      <c r="A114" s="32" t="s">
        <v>99</v>
      </c>
      <c r="B114" s="32" t="s">
        <v>117</v>
      </c>
      <c r="C114" s="18" t="s">
        <v>10</v>
      </c>
      <c r="D114" s="25">
        <f>D115+D117</f>
        <v>1898051.8519199998</v>
      </c>
      <c r="E114" s="25">
        <f>E115+E117</f>
        <v>2232448.81791</v>
      </c>
      <c r="F114" s="25">
        <f>F115+F117</f>
        <v>2245247.63951</v>
      </c>
      <c r="G114" s="25">
        <f>G115+G117</f>
        <v>2247349.48001</v>
      </c>
      <c r="H114" s="20">
        <f>SUM(D114:F114)</f>
        <v>6375748.30934</v>
      </c>
      <c r="I114" s="13"/>
      <c r="J114" s="13"/>
      <c r="P114" s="7">
        <f>SUM(D114:G114)</f>
        <v>8623097.78935</v>
      </c>
    </row>
    <row r="115" spans="1:19" ht="25.5">
      <c r="A115" s="32"/>
      <c r="B115" s="32"/>
      <c r="C115" s="18" t="s">
        <v>11</v>
      </c>
      <c r="D115" s="25">
        <f>D119+D122+D124+D129+D132+D135+D137+D140+D142+D144+D146+D148</f>
        <v>1898051.8519199998</v>
      </c>
      <c r="E115" s="25">
        <f>E119+E122+E124+E129+E132+E135+E137+E140+E142+E144+E146+E148</f>
        <v>2223776.61791</v>
      </c>
      <c r="F115" s="25">
        <f>F119+F122+F124+F129+F132+F135+F137+F140+F142+F144+F146+F148</f>
        <v>2236575.43951</v>
      </c>
      <c r="G115" s="25">
        <f>G119+G122+G124+G129+G132+G135+G137+G140+G142+G144+G146+G148</f>
        <v>2238677.28001</v>
      </c>
      <c r="H115" s="29">
        <f aca="true" t="shared" si="0" ref="H115:N115">H119+H122+H124+H129+H132+H135+H137+H140+H142+H144+H146+H148</f>
        <v>0</v>
      </c>
      <c r="I115" s="25">
        <f t="shared" si="0"/>
        <v>0</v>
      </c>
      <c r="J115" s="25">
        <f t="shared" si="0"/>
        <v>0</v>
      </c>
      <c r="K115" s="25">
        <f t="shared" si="0"/>
        <v>0</v>
      </c>
      <c r="L115" s="25">
        <f t="shared" si="0"/>
        <v>0</v>
      </c>
      <c r="M115" s="25">
        <f t="shared" si="0"/>
        <v>0</v>
      </c>
      <c r="N115" s="25">
        <f t="shared" si="0"/>
        <v>0</v>
      </c>
      <c r="O115" s="25">
        <f>SUM(D115:G115)-D116</f>
        <v>8588912.18935</v>
      </c>
      <c r="P115" s="7">
        <f>D115-D116</f>
        <v>1889882.8519199998</v>
      </c>
      <c r="Q115" s="7">
        <f>E115-E116</f>
        <v>2223776.61791</v>
      </c>
      <c r="R115" s="7">
        <f>F115-F116</f>
        <v>2236575.43951</v>
      </c>
      <c r="S115" s="7">
        <f>G115-G116</f>
        <v>2238677.28001</v>
      </c>
    </row>
    <row r="116" spans="1:16" s="6" customFormat="1" ht="25.5">
      <c r="A116" s="32"/>
      <c r="B116" s="32"/>
      <c r="C116" s="21" t="s">
        <v>12</v>
      </c>
      <c r="D116" s="25">
        <f>D120+D138</f>
        <v>8169</v>
      </c>
      <c r="E116" s="25">
        <f>E120+E138</f>
        <v>0</v>
      </c>
      <c r="F116" s="25">
        <f>F120+F138</f>
        <v>0</v>
      </c>
      <c r="G116" s="25">
        <f>G120+G138</f>
        <v>0</v>
      </c>
      <c r="H116" s="22"/>
      <c r="I116" s="23"/>
      <c r="J116" s="23"/>
      <c r="P116" s="7">
        <f>SUM(D116:G116)</f>
        <v>8169</v>
      </c>
    </row>
    <row r="117" spans="1:16" ht="12.75">
      <c r="A117" s="32"/>
      <c r="B117" s="32"/>
      <c r="C117" s="21" t="s">
        <v>13</v>
      </c>
      <c r="D117" s="25">
        <f>D130</f>
        <v>0</v>
      </c>
      <c r="E117" s="25">
        <f>E130</f>
        <v>8672.2</v>
      </c>
      <c r="F117" s="25">
        <f>F130</f>
        <v>8672.2</v>
      </c>
      <c r="G117" s="25">
        <f>G130</f>
        <v>8672.2</v>
      </c>
      <c r="H117" s="13"/>
      <c r="I117" s="13"/>
      <c r="J117" s="13"/>
      <c r="P117" s="7">
        <f>SUM(D117:G117)</f>
        <v>26016.600000000002</v>
      </c>
    </row>
    <row r="118" spans="1:10" ht="12.75">
      <c r="A118" s="32" t="s">
        <v>100</v>
      </c>
      <c r="B118" s="32" t="s">
        <v>118</v>
      </c>
      <c r="C118" s="18" t="s">
        <v>10</v>
      </c>
      <c r="D118" s="25">
        <f>D119</f>
        <v>1666266.0548</v>
      </c>
      <c r="E118" s="25">
        <f>E119</f>
        <v>2027131.19017</v>
      </c>
      <c r="F118" s="25">
        <f>F119</f>
        <v>2083915.0282200002</v>
      </c>
      <c r="G118" s="25">
        <f>G119</f>
        <v>2107710.68321</v>
      </c>
      <c r="H118" s="13"/>
      <c r="I118" s="13"/>
      <c r="J118" s="13"/>
    </row>
    <row r="119" spans="1:10" ht="25.5">
      <c r="A119" s="32"/>
      <c r="B119" s="32"/>
      <c r="C119" s="18" t="s">
        <v>11</v>
      </c>
      <c r="D119" s="25">
        <v>1666266.0548</v>
      </c>
      <c r="E119" s="25">
        <v>2027131.19017</v>
      </c>
      <c r="F119" s="25">
        <v>2083915.0282200002</v>
      </c>
      <c r="G119" s="25">
        <v>2107710.68321</v>
      </c>
      <c r="H119" s="13"/>
      <c r="I119" s="13"/>
      <c r="J119" s="13"/>
    </row>
    <row r="120" spans="1:10" ht="39.75" customHeight="1">
      <c r="A120" s="32"/>
      <c r="B120" s="32"/>
      <c r="C120" s="21" t="s">
        <v>12</v>
      </c>
      <c r="D120" s="25">
        <v>5139</v>
      </c>
      <c r="E120" s="25">
        <v>0</v>
      </c>
      <c r="F120" s="25">
        <v>0</v>
      </c>
      <c r="G120" s="25">
        <v>0</v>
      </c>
      <c r="H120" s="13"/>
      <c r="I120" s="13"/>
      <c r="J120" s="13"/>
    </row>
    <row r="121" spans="1:10" ht="12.75">
      <c r="A121" s="32" t="s">
        <v>101</v>
      </c>
      <c r="B121" s="32" t="s">
        <v>119</v>
      </c>
      <c r="C121" s="18" t="s">
        <v>10</v>
      </c>
      <c r="D121" s="25">
        <f>D122</f>
        <v>50</v>
      </c>
      <c r="E121" s="25">
        <f>E122</f>
        <v>150</v>
      </c>
      <c r="F121" s="25">
        <f>F122</f>
        <v>150</v>
      </c>
      <c r="G121" s="25">
        <f>G122</f>
        <v>150</v>
      </c>
      <c r="H121" s="13"/>
      <c r="I121" s="13"/>
      <c r="J121" s="13"/>
    </row>
    <row r="122" spans="1:10" ht="25.5">
      <c r="A122" s="32"/>
      <c r="B122" s="32"/>
      <c r="C122" s="18" t="s">
        <v>11</v>
      </c>
      <c r="D122" s="25">
        <v>50</v>
      </c>
      <c r="E122" s="25">
        <v>150</v>
      </c>
      <c r="F122" s="25">
        <v>150</v>
      </c>
      <c r="G122" s="25">
        <v>150</v>
      </c>
      <c r="H122" s="13"/>
      <c r="I122" s="13"/>
      <c r="J122" s="13"/>
    </row>
    <row r="123" spans="1:10" ht="12.75">
      <c r="A123" s="32" t="s">
        <v>102</v>
      </c>
      <c r="B123" s="32" t="s">
        <v>120</v>
      </c>
      <c r="C123" s="18" t="s">
        <v>10</v>
      </c>
      <c r="D123" s="25">
        <f>D124</f>
        <v>5007.7</v>
      </c>
      <c r="E123" s="25">
        <f>E124</f>
        <v>4805</v>
      </c>
      <c r="F123" s="25">
        <f>F124</f>
        <v>4805</v>
      </c>
      <c r="G123" s="25">
        <f>G124</f>
        <v>4805</v>
      </c>
      <c r="H123" s="13"/>
      <c r="I123" s="13"/>
      <c r="J123" s="13"/>
    </row>
    <row r="124" spans="1:10" ht="42" customHeight="1">
      <c r="A124" s="32"/>
      <c r="B124" s="32"/>
      <c r="C124" s="18" t="s">
        <v>11</v>
      </c>
      <c r="D124" s="25">
        <v>5007.7</v>
      </c>
      <c r="E124" s="25">
        <v>4805</v>
      </c>
      <c r="F124" s="25">
        <v>4805</v>
      </c>
      <c r="G124" s="25">
        <v>4805</v>
      </c>
      <c r="H124" s="13"/>
      <c r="I124" s="13"/>
      <c r="J124" s="13"/>
    </row>
    <row r="125" spans="1:10" ht="51">
      <c r="A125" s="17" t="s">
        <v>103</v>
      </c>
      <c r="B125" s="31" t="s">
        <v>121</v>
      </c>
      <c r="C125" s="18" t="s">
        <v>10</v>
      </c>
      <c r="D125" s="25">
        <v>0</v>
      </c>
      <c r="E125" s="25">
        <v>0</v>
      </c>
      <c r="F125" s="25">
        <v>0</v>
      </c>
      <c r="G125" s="25">
        <v>0</v>
      </c>
      <c r="H125" s="13"/>
      <c r="I125" s="13"/>
      <c r="J125" s="13"/>
    </row>
    <row r="126" spans="1:10" ht="63.75">
      <c r="A126" s="17" t="s">
        <v>104</v>
      </c>
      <c r="B126" s="31" t="s">
        <v>122</v>
      </c>
      <c r="C126" s="18" t="s">
        <v>10</v>
      </c>
      <c r="D126" s="25">
        <v>0</v>
      </c>
      <c r="E126" s="25">
        <v>0</v>
      </c>
      <c r="F126" s="25">
        <v>0</v>
      </c>
      <c r="G126" s="25">
        <v>0</v>
      </c>
      <c r="H126" s="13"/>
      <c r="I126" s="13"/>
      <c r="J126" s="13"/>
    </row>
    <row r="127" spans="1:10" ht="51">
      <c r="A127" s="17" t="s">
        <v>105</v>
      </c>
      <c r="B127" s="31" t="s">
        <v>123</v>
      </c>
      <c r="C127" s="18" t="s">
        <v>10</v>
      </c>
      <c r="D127" s="25">
        <v>0</v>
      </c>
      <c r="E127" s="25">
        <v>0</v>
      </c>
      <c r="F127" s="25">
        <v>0</v>
      </c>
      <c r="G127" s="25">
        <v>0</v>
      </c>
      <c r="H127" s="13"/>
      <c r="I127" s="13"/>
      <c r="J127" s="13"/>
    </row>
    <row r="128" spans="1:10" ht="12.75">
      <c r="A128" s="32" t="s">
        <v>106</v>
      </c>
      <c r="B128" s="32" t="s">
        <v>125</v>
      </c>
      <c r="C128" s="18" t="s">
        <v>10</v>
      </c>
      <c r="D128" s="25">
        <f>D129+D130</f>
        <v>196210.09712</v>
      </c>
      <c r="E128" s="25">
        <f>E129+E130</f>
        <v>182245.22774</v>
      </c>
      <c r="F128" s="25">
        <f>F129+F130</f>
        <v>136596.21129</v>
      </c>
      <c r="G128" s="25">
        <f>G129+G130</f>
        <v>114902.3968</v>
      </c>
      <c r="H128" s="13"/>
      <c r="I128" s="13"/>
      <c r="J128" s="13"/>
    </row>
    <row r="129" spans="1:10" ht="25.5">
      <c r="A129" s="32"/>
      <c r="B129" s="32"/>
      <c r="C129" s="18" t="s">
        <v>11</v>
      </c>
      <c r="D129" s="25">
        <v>196210.09712</v>
      </c>
      <c r="E129" s="25">
        <v>173573.02774</v>
      </c>
      <c r="F129" s="25">
        <v>127924.01129</v>
      </c>
      <c r="G129" s="25">
        <v>106230.1968</v>
      </c>
      <c r="H129" s="13"/>
      <c r="I129" s="13"/>
      <c r="J129" s="13"/>
    </row>
    <row r="130" spans="1:10" ht="12.75">
      <c r="A130" s="32"/>
      <c r="B130" s="32"/>
      <c r="C130" s="21" t="s">
        <v>13</v>
      </c>
      <c r="D130" s="25">
        <v>0</v>
      </c>
      <c r="E130" s="25">
        <v>8672.2</v>
      </c>
      <c r="F130" s="25">
        <v>8672.2</v>
      </c>
      <c r="G130" s="25">
        <v>8672.2</v>
      </c>
      <c r="H130" s="13"/>
      <c r="I130" s="13"/>
      <c r="J130" s="13"/>
    </row>
    <row r="131" spans="1:10" ht="12.75">
      <c r="A131" s="32" t="s">
        <v>107</v>
      </c>
      <c r="B131" s="32" t="s">
        <v>124</v>
      </c>
      <c r="C131" s="18" t="s">
        <v>10</v>
      </c>
      <c r="D131" s="25">
        <f>D132</f>
        <v>5244.2</v>
      </c>
      <c r="E131" s="25">
        <f>E132</f>
        <v>5432.7</v>
      </c>
      <c r="F131" s="25">
        <f>F132</f>
        <v>4817.5</v>
      </c>
      <c r="G131" s="25">
        <f>G132</f>
        <v>4817.5</v>
      </c>
      <c r="H131" s="13"/>
      <c r="I131" s="13"/>
      <c r="J131" s="13"/>
    </row>
    <row r="132" spans="1:10" ht="25.5">
      <c r="A132" s="32"/>
      <c r="B132" s="32"/>
      <c r="C132" s="18" t="s">
        <v>11</v>
      </c>
      <c r="D132" s="25">
        <v>5244.2</v>
      </c>
      <c r="E132" s="25">
        <v>5432.7</v>
      </c>
      <c r="F132" s="25">
        <v>4817.5</v>
      </c>
      <c r="G132" s="25">
        <v>4817.5</v>
      </c>
      <c r="H132" s="13"/>
      <c r="I132" s="13"/>
      <c r="J132" s="13"/>
    </row>
    <row r="133" spans="1:10" ht="38.25">
      <c r="A133" s="17" t="s">
        <v>108</v>
      </c>
      <c r="B133" s="17" t="s">
        <v>126</v>
      </c>
      <c r="C133" s="18" t="s">
        <v>10</v>
      </c>
      <c r="D133" s="25">
        <v>0</v>
      </c>
      <c r="E133" s="25">
        <v>0</v>
      </c>
      <c r="F133" s="25">
        <v>0</v>
      </c>
      <c r="G133" s="25">
        <v>0</v>
      </c>
      <c r="H133" s="13"/>
      <c r="I133" s="13"/>
      <c r="J133" s="13"/>
    </row>
    <row r="134" spans="1:10" ht="12.75">
      <c r="A134" s="32" t="s">
        <v>109</v>
      </c>
      <c r="B134" s="32" t="s">
        <v>127</v>
      </c>
      <c r="C134" s="18" t="s">
        <v>10</v>
      </c>
      <c r="D134" s="25">
        <f>D135</f>
        <v>2933</v>
      </c>
      <c r="E134" s="25">
        <f>E135</f>
        <v>2219.3</v>
      </c>
      <c r="F134" s="25">
        <f>F135</f>
        <v>4498.5</v>
      </c>
      <c r="G134" s="25">
        <f>G135</f>
        <v>4498.5</v>
      </c>
      <c r="H134" s="13"/>
      <c r="I134" s="13"/>
      <c r="J134" s="13"/>
    </row>
    <row r="135" spans="1:10" ht="25.5">
      <c r="A135" s="32"/>
      <c r="B135" s="32"/>
      <c r="C135" s="18" t="s">
        <v>11</v>
      </c>
      <c r="D135" s="25">
        <v>2933</v>
      </c>
      <c r="E135" s="25">
        <v>2219.3</v>
      </c>
      <c r="F135" s="25">
        <v>4498.5</v>
      </c>
      <c r="G135" s="25">
        <v>4498.5</v>
      </c>
      <c r="H135" s="13"/>
      <c r="I135" s="13"/>
      <c r="J135" s="13"/>
    </row>
    <row r="136" spans="1:10" ht="12.75" customHeight="1">
      <c r="A136" s="41" t="s">
        <v>110</v>
      </c>
      <c r="B136" s="41" t="s">
        <v>128</v>
      </c>
      <c r="C136" s="18" t="s">
        <v>10</v>
      </c>
      <c r="D136" s="25">
        <f>D137</f>
        <v>20608</v>
      </c>
      <c r="E136" s="25">
        <f>E137</f>
        <v>8762.5</v>
      </c>
      <c r="F136" s="25">
        <f>F137</f>
        <v>8762.5</v>
      </c>
      <c r="G136" s="25">
        <f>G137</f>
        <v>8762.5</v>
      </c>
      <c r="H136" s="13"/>
      <c r="I136" s="13"/>
      <c r="J136" s="13"/>
    </row>
    <row r="137" spans="1:10" ht="25.5">
      <c r="A137" s="42"/>
      <c r="B137" s="42"/>
      <c r="C137" s="18" t="s">
        <v>11</v>
      </c>
      <c r="D137" s="25">
        <f>17578+3030</f>
        <v>20608</v>
      </c>
      <c r="E137" s="25">
        <v>8762.5</v>
      </c>
      <c r="F137" s="25">
        <v>8762.5</v>
      </c>
      <c r="G137" s="25">
        <v>8762.5</v>
      </c>
      <c r="H137" s="13"/>
      <c r="I137" s="13"/>
      <c r="J137" s="13"/>
    </row>
    <row r="138" spans="1:10" ht="25.5">
      <c r="A138" s="43"/>
      <c r="B138" s="53"/>
      <c r="C138" s="21" t="s">
        <v>12</v>
      </c>
      <c r="D138" s="25">
        <v>3030</v>
      </c>
      <c r="E138" s="25">
        <v>0</v>
      </c>
      <c r="F138" s="25">
        <v>0</v>
      </c>
      <c r="G138" s="25">
        <v>0</v>
      </c>
      <c r="H138" s="13"/>
      <c r="I138" s="13"/>
      <c r="J138" s="13"/>
    </row>
    <row r="139" spans="1:10" ht="27.75" customHeight="1">
      <c r="A139" s="32" t="s">
        <v>111</v>
      </c>
      <c r="B139" s="32" t="s">
        <v>129</v>
      </c>
      <c r="C139" s="18" t="s">
        <v>10</v>
      </c>
      <c r="D139" s="25">
        <f>D140</f>
        <v>786.4</v>
      </c>
      <c r="E139" s="25">
        <f>E140</f>
        <v>756.5</v>
      </c>
      <c r="F139" s="25">
        <f>F140</f>
        <v>756.5</v>
      </c>
      <c r="G139" s="25">
        <f>G140</f>
        <v>756.5</v>
      </c>
      <c r="H139" s="13"/>
      <c r="I139" s="13"/>
      <c r="J139" s="13"/>
    </row>
    <row r="140" spans="1:10" ht="25.5">
      <c r="A140" s="32"/>
      <c r="B140" s="32"/>
      <c r="C140" s="18" t="s">
        <v>11</v>
      </c>
      <c r="D140" s="25">
        <v>786.4</v>
      </c>
      <c r="E140" s="25">
        <v>756.5</v>
      </c>
      <c r="F140" s="25">
        <v>756.5</v>
      </c>
      <c r="G140" s="25">
        <v>756.5</v>
      </c>
      <c r="H140" s="13"/>
      <c r="I140" s="13"/>
      <c r="J140" s="13"/>
    </row>
    <row r="141" spans="1:10" ht="42" customHeight="1">
      <c r="A141" s="32" t="s">
        <v>112</v>
      </c>
      <c r="B141" s="32" t="s">
        <v>130</v>
      </c>
      <c r="C141" s="18" t="s">
        <v>10</v>
      </c>
      <c r="D141" s="25">
        <f>D142</f>
        <v>100</v>
      </c>
      <c r="E141" s="25">
        <f>E142</f>
        <v>100</v>
      </c>
      <c r="F141" s="25">
        <f>F142</f>
        <v>100</v>
      </c>
      <c r="G141" s="25">
        <f>G142</f>
        <v>100</v>
      </c>
      <c r="H141" s="13"/>
      <c r="I141" s="13"/>
      <c r="J141" s="13"/>
    </row>
    <row r="142" spans="1:10" ht="66.75" customHeight="1">
      <c r="A142" s="32"/>
      <c r="B142" s="32"/>
      <c r="C142" s="18" t="s">
        <v>11</v>
      </c>
      <c r="D142" s="25">
        <v>100</v>
      </c>
      <c r="E142" s="25">
        <v>100</v>
      </c>
      <c r="F142" s="25">
        <v>100</v>
      </c>
      <c r="G142" s="25">
        <v>100</v>
      </c>
      <c r="H142" s="13"/>
      <c r="I142" s="13"/>
      <c r="J142" s="13"/>
    </row>
    <row r="143" spans="1:10" ht="12.75">
      <c r="A143" s="32" t="s">
        <v>113</v>
      </c>
      <c r="B143" s="32" t="s">
        <v>86</v>
      </c>
      <c r="C143" s="18" t="s">
        <v>10</v>
      </c>
      <c r="D143" s="25">
        <f>D144</f>
        <v>113.4</v>
      </c>
      <c r="E143" s="25">
        <f>E144</f>
        <v>113.4</v>
      </c>
      <c r="F143" s="25">
        <f>F144</f>
        <v>113.4</v>
      </c>
      <c r="G143" s="25">
        <f>G144</f>
        <v>113.4</v>
      </c>
      <c r="H143" s="13"/>
      <c r="I143" s="13"/>
      <c r="J143" s="13"/>
    </row>
    <row r="144" spans="1:10" ht="90.75" customHeight="1">
      <c r="A144" s="32"/>
      <c r="B144" s="32"/>
      <c r="C144" s="18" t="s">
        <v>11</v>
      </c>
      <c r="D144" s="25">
        <v>113.4</v>
      </c>
      <c r="E144" s="25">
        <v>113.4</v>
      </c>
      <c r="F144" s="25">
        <v>113.4</v>
      </c>
      <c r="G144" s="25">
        <v>113.4</v>
      </c>
      <c r="H144" s="13"/>
      <c r="I144" s="13"/>
      <c r="J144" s="13"/>
    </row>
    <row r="145" spans="1:10" ht="12.75">
      <c r="A145" s="32" t="s">
        <v>114</v>
      </c>
      <c r="B145" s="32" t="s">
        <v>66</v>
      </c>
      <c r="C145" s="18" t="s">
        <v>10</v>
      </c>
      <c r="D145" s="25">
        <f>D146</f>
        <v>683</v>
      </c>
      <c r="E145" s="25">
        <f>E146</f>
        <v>683</v>
      </c>
      <c r="F145" s="25">
        <f>F146</f>
        <v>683</v>
      </c>
      <c r="G145" s="25">
        <f>G146</f>
        <v>683</v>
      </c>
      <c r="H145" s="13"/>
      <c r="I145" s="13"/>
      <c r="J145" s="13"/>
    </row>
    <row r="146" spans="1:10" ht="40.5" customHeight="1">
      <c r="A146" s="32"/>
      <c r="B146" s="32"/>
      <c r="C146" s="18" t="s">
        <v>11</v>
      </c>
      <c r="D146" s="25">
        <v>683</v>
      </c>
      <c r="E146" s="25">
        <v>683</v>
      </c>
      <c r="F146" s="25">
        <v>683</v>
      </c>
      <c r="G146" s="25">
        <v>683</v>
      </c>
      <c r="H146" s="13"/>
      <c r="I146" s="13"/>
      <c r="J146" s="13"/>
    </row>
    <row r="147" spans="1:10" ht="12.75">
      <c r="A147" s="32" t="s">
        <v>115</v>
      </c>
      <c r="B147" s="32" t="s">
        <v>131</v>
      </c>
      <c r="C147" s="18" t="s">
        <v>10</v>
      </c>
      <c r="D147" s="25">
        <f>D148</f>
        <v>50</v>
      </c>
      <c r="E147" s="25">
        <f>E148</f>
        <v>50</v>
      </c>
      <c r="F147" s="25">
        <f>F148</f>
        <v>50</v>
      </c>
      <c r="G147" s="25">
        <f>G148</f>
        <v>50</v>
      </c>
      <c r="H147" s="13"/>
      <c r="I147" s="13"/>
      <c r="J147" s="13"/>
    </row>
    <row r="148" spans="1:10" ht="41.25" customHeight="1">
      <c r="A148" s="32"/>
      <c r="B148" s="32"/>
      <c r="C148" s="18" t="s">
        <v>11</v>
      </c>
      <c r="D148" s="25">
        <v>50</v>
      </c>
      <c r="E148" s="25">
        <v>50</v>
      </c>
      <c r="F148" s="25">
        <v>50</v>
      </c>
      <c r="G148" s="25">
        <v>50</v>
      </c>
      <c r="H148" s="13"/>
      <c r="I148" s="13"/>
      <c r="J148" s="13"/>
    </row>
    <row r="149" spans="1:10" ht="51">
      <c r="A149" s="17" t="s">
        <v>116</v>
      </c>
      <c r="B149" s="17" t="s">
        <v>132</v>
      </c>
      <c r="C149" s="18" t="s">
        <v>10</v>
      </c>
      <c r="D149" s="25">
        <v>0</v>
      </c>
      <c r="E149" s="25">
        <v>0</v>
      </c>
      <c r="F149" s="25">
        <v>0</v>
      </c>
      <c r="G149" s="25">
        <v>0</v>
      </c>
      <c r="H149" s="13"/>
      <c r="I149" s="13"/>
      <c r="J149" s="13"/>
    </row>
    <row r="150" spans="1:16" ht="12.75">
      <c r="A150" s="32" t="s">
        <v>133</v>
      </c>
      <c r="B150" s="32" t="s">
        <v>166</v>
      </c>
      <c r="C150" s="18" t="s">
        <v>10</v>
      </c>
      <c r="D150" s="25">
        <f>D151+D153</f>
        <v>582615.06166</v>
      </c>
      <c r="E150" s="25">
        <f>E151+E153</f>
        <v>590144.3450000001</v>
      </c>
      <c r="F150" s="25">
        <f>F151+F153</f>
        <v>620927.9500000001</v>
      </c>
      <c r="G150" s="25">
        <f>G151+G153</f>
        <v>638905.0489999999</v>
      </c>
      <c r="H150" s="20">
        <f>SUM(D150:F150)</f>
        <v>1793687.35666</v>
      </c>
      <c r="I150" s="13"/>
      <c r="J150" s="13"/>
      <c r="P150" s="7">
        <f>SUM(D150:G150)</f>
        <v>2432592.4056599997</v>
      </c>
    </row>
    <row r="151" spans="1:19" ht="25.5">
      <c r="A151" s="32"/>
      <c r="B151" s="32"/>
      <c r="C151" s="18" t="s">
        <v>11</v>
      </c>
      <c r="D151" s="25">
        <f>D155+D157+D161</f>
        <v>554434.96166</v>
      </c>
      <c r="E151" s="25">
        <f>E155+E157+E161</f>
        <v>557688.9450000001</v>
      </c>
      <c r="F151" s="25">
        <f>F155+F157+F161</f>
        <v>586700.55</v>
      </c>
      <c r="G151" s="25">
        <f>G155+G157+G161</f>
        <v>603009.0489999999</v>
      </c>
      <c r="H151" s="20">
        <f>D151-D152</f>
        <v>488088.16166000004</v>
      </c>
      <c r="I151" s="20">
        <f>E151-E152</f>
        <v>494659.54500000004</v>
      </c>
      <c r="J151" s="20">
        <f>F151-F152</f>
        <v>586700.55</v>
      </c>
      <c r="O151" s="7">
        <f>SUM(D151:G151)-D152-E152</f>
        <v>2172457.3056600005</v>
      </c>
      <c r="P151" s="7">
        <f>D151-D152</f>
        <v>488088.16166000004</v>
      </c>
      <c r="Q151" s="7">
        <f>E151-E152</f>
        <v>494659.54500000004</v>
      </c>
      <c r="R151" s="7">
        <f>F151-F152</f>
        <v>586700.55</v>
      </c>
      <c r="S151" s="7">
        <f>G151-G152</f>
        <v>603009.0489999999</v>
      </c>
    </row>
    <row r="152" spans="1:16" s="6" customFormat="1" ht="25.5">
      <c r="A152" s="32"/>
      <c r="B152" s="32"/>
      <c r="C152" s="21" t="s">
        <v>12</v>
      </c>
      <c r="D152" s="25">
        <f aca="true" t="shared" si="1" ref="D152:G153">D158</f>
        <v>66346.8</v>
      </c>
      <c r="E152" s="25">
        <f t="shared" si="1"/>
        <v>63029.4</v>
      </c>
      <c r="F152" s="25">
        <f t="shared" si="1"/>
        <v>0</v>
      </c>
      <c r="G152" s="25">
        <f t="shared" si="1"/>
        <v>0</v>
      </c>
      <c r="H152" s="22"/>
      <c r="I152" s="23"/>
      <c r="J152" s="23"/>
      <c r="P152" s="7">
        <f>SUM(D152:G152)</f>
        <v>129376.20000000001</v>
      </c>
    </row>
    <row r="153" spans="1:16" ht="12.75">
      <c r="A153" s="32"/>
      <c r="B153" s="32"/>
      <c r="C153" s="21" t="s">
        <v>13</v>
      </c>
      <c r="D153" s="25">
        <f t="shared" si="1"/>
        <v>28180.1</v>
      </c>
      <c r="E153" s="25">
        <f t="shared" si="1"/>
        <v>32455.399999999998</v>
      </c>
      <c r="F153" s="25">
        <f t="shared" si="1"/>
        <v>34227.4</v>
      </c>
      <c r="G153" s="25">
        <f t="shared" si="1"/>
        <v>35896</v>
      </c>
      <c r="H153" s="13"/>
      <c r="I153" s="13"/>
      <c r="J153" s="13"/>
      <c r="P153" s="7">
        <f>SUM(D153:G153)</f>
        <v>130758.9</v>
      </c>
    </row>
    <row r="154" spans="1:10" ht="12.75" customHeight="1">
      <c r="A154" s="32" t="s">
        <v>134</v>
      </c>
      <c r="B154" s="32" t="s">
        <v>167</v>
      </c>
      <c r="C154" s="18" t="s">
        <v>10</v>
      </c>
      <c r="D154" s="25">
        <f>D155</f>
        <v>441254.26165999996</v>
      </c>
      <c r="E154" s="25">
        <f>E155</f>
        <v>443804.145</v>
      </c>
      <c r="F154" s="25">
        <f>F155</f>
        <v>534073.15</v>
      </c>
      <c r="G154" s="25">
        <f>G155</f>
        <v>548713.0489999999</v>
      </c>
      <c r="H154" s="13"/>
      <c r="I154" s="13"/>
      <c r="J154" s="13"/>
    </row>
    <row r="155" spans="1:10" ht="25.5">
      <c r="A155" s="32"/>
      <c r="B155" s="32"/>
      <c r="C155" s="18" t="s">
        <v>11</v>
      </c>
      <c r="D155" s="25">
        <v>441254.26165999996</v>
      </c>
      <c r="E155" s="25">
        <v>443804.145</v>
      </c>
      <c r="F155" s="25">
        <v>534073.15</v>
      </c>
      <c r="G155" s="25">
        <v>548713.0489999999</v>
      </c>
      <c r="H155" s="13"/>
      <c r="I155" s="13"/>
      <c r="J155" s="13"/>
    </row>
    <row r="156" spans="1:10" ht="12.75" customHeight="1">
      <c r="A156" s="32" t="s">
        <v>135</v>
      </c>
      <c r="B156" s="32" t="s">
        <v>168</v>
      </c>
      <c r="C156" s="18" t="s">
        <v>10</v>
      </c>
      <c r="D156" s="25">
        <f>D157+D159</f>
        <v>122707</v>
      </c>
      <c r="E156" s="25">
        <f>E157+E159</f>
        <v>127940.2</v>
      </c>
      <c r="F156" s="25">
        <f>F157+F159</f>
        <v>68454.8</v>
      </c>
      <c r="G156" s="25">
        <f>G157+G159</f>
        <v>71792</v>
      </c>
      <c r="H156" s="13"/>
      <c r="I156" s="13"/>
      <c r="J156" s="13"/>
    </row>
    <row r="157" spans="1:10" ht="25.5">
      <c r="A157" s="32"/>
      <c r="B157" s="32"/>
      <c r="C157" s="18" t="s">
        <v>11</v>
      </c>
      <c r="D157" s="25">
        <v>94526.9</v>
      </c>
      <c r="E157" s="25">
        <v>95484.8</v>
      </c>
      <c r="F157" s="25">
        <v>34227.4</v>
      </c>
      <c r="G157" s="25">
        <v>35896</v>
      </c>
      <c r="H157" s="13"/>
      <c r="I157" s="13"/>
      <c r="J157" s="13"/>
    </row>
    <row r="158" spans="1:10" ht="25.5">
      <c r="A158" s="32"/>
      <c r="B158" s="32"/>
      <c r="C158" s="21" t="s">
        <v>12</v>
      </c>
      <c r="D158" s="25">
        <v>66346.8</v>
      </c>
      <c r="E158" s="25">
        <v>63029.4</v>
      </c>
      <c r="F158" s="25">
        <v>0</v>
      </c>
      <c r="G158" s="25">
        <v>0</v>
      </c>
      <c r="H158" s="13"/>
      <c r="I158" s="13"/>
      <c r="J158" s="13"/>
    </row>
    <row r="159" spans="1:10" ht="12.75">
      <c r="A159" s="54"/>
      <c r="B159" s="54"/>
      <c r="C159" s="21" t="s">
        <v>13</v>
      </c>
      <c r="D159" s="25">
        <v>28180.1</v>
      </c>
      <c r="E159" s="25">
        <f>29842.6+2612.8</f>
        <v>32455.399999999998</v>
      </c>
      <c r="F159" s="25">
        <f>31483.9+2743.5</f>
        <v>34227.4</v>
      </c>
      <c r="G159" s="25">
        <f>33152.5+2743.5</f>
        <v>35896</v>
      </c>
      <c r="H159" s="13"/>
      <c r="I159" s="13"/>
      <c r="J159" s="13"/>
    </row>
    <row r="160" spans="1:10" ht="12.75" customHeight="1">
      <c r="A160" s="32" t="s">
        <v>136</v>
      </c>
      <c r="B160" s="32" t="s">
        <v>169</v>
      </c>
      <c r="C160" s="18" t="s">
        <v>10</v>
      </c>
      <c r="D160" s="25">
        <f>D161</f>
        <v>18653.8</v>
      </c>
      <c r="E160" s="25">
        <f>E161</f>
        <v>18400</v>
      </c>
      <c r="F160" s="25">
        <f>F161</f>
        <v>18400</v>
      </c>
      <c r="G160" s="25">
        <f>G161</f>
        <v>18400</v>
      </c>
      <c r="H160" s="13"/>
      <c r="I160" s="13"/>
      <c r="J160" s="13"/>
    </row>
    <row r="161" spans="1:10" ht="25.5">
      <c r="A161" s="32"/>
      <c r="B161" s="32"/>
      <c r="C161" s="18" t="s">
        <v>11</v>
      </c>
      <c r="D161" s="25">
        <v>18653.8</v>
      </c>
      <c r="E161" s="25">
        <v>18400</v>
      </c>
      <c r="F161" s="25">
        <v>18400</v>
      </c>
      <c r="G161" s="25">
        <v>18400</v>
      </c>
      <c r="H161" s="13"/>
      <c r="I161" s="13"/>
      <c r="J161" s="13"/>
    </row>
    <row r="162" spans="1:16" ht="12.75" customHeight="1">
      <c r="A162" s="32" t="s">
        <v>137</v>
      </c>
      <c r="B162" s="32" t="s">
        <v>149</v>
      </c>
      <c r="C162" s="18" t="s">
        <v>10</v>
      </c>
      <c r="D162" s="25">
        <f>D163</f>
        <v>6484</v>
      </c>
      <c r="E162" s="25">
        <f>E163</f>
        <v>3849.4</v>
      </c>
      <c r="F162" s="25">
        <f>F163</f>
        <v>3849.4</v>
      </c>
      <c r="G162" s="25">
        <f>G163</f>
        <v>3849.4</v>
      </c>
      <c r="H162" s="13"/>
      <c r="I162" s="13"/>
      <c r="J162" s="13"/>
      <c r="P162" s="7">
        <f>SUM(D162:G162)</f>
        <v>18032.2</v>
      </c>
    </row>
    <row r="163" spans="1:10" ht="25.5">
      <c r="A163" s="32"/>
      <c r="B163" s="32"/>
      <c r="C163" s="18" t="s">
        <v>11</v>
      </c>
      <c r="D163" s="25">
        <f>D166+D170+D172</f>
        <v>6484</v>
      </c>
      <c r="E163" s="25">
        <f>E166+E170+E172</f>
        <v>3849.4</v>
      </c>
      <c r="F163" s="25">
        <f>F166+F170+F172</f>
        <v>3849.4</v>
      </c>
      <c r="G163" s="25">
        <f>G166+G170+G172</f>
        <v>3849.4</v>
      </c>
      <c r="H163" s="13"/>
      <c r="I163" s="13"/>
      <c r="J163" s="13"/>
    </row>
    <row r="164" spans="1:10" ht="25.5">
      <c r="A164" s="17" t="s">
        <v>138</v>
      </c>
      <c r="B164" s="17" t="s">
        <v>150</v>
      </c>
      <c r="C164" s="18" t="s">
        <v>10</v>
      </c>
      <c r="D164" s="25">
        <v>0</v>
      </c>
      <c r="E164" s="25">
        <v>0</v>
      </c>
      <c r="F164" s="25">
        <v>0</v>
      </c>
      <c r="G164" s="25">
        <v>0</v>
      </c>
      <c r="H164" s="13"/>
      <c r="I164" s="13"/>
      <c r="J164" s="13"/>
    </row>
    <row r="165" spans="1:10" ht="12.75" customHeight="1">
      <c r="A165" s="32" t="s">
        <v>139</v>
      </c>
      <c r="B165" s="32" t="s">
        <v>151</v>
      </c>
      <c r="C165" s="18" t="s">
        <v>10</v>
      </c>
      <c r="D165" s="25">
        <f>D166</f>
        <v>854</v>
      </c>
      <c r="E165" s="25">
        <f>E166</f>
        <v>810.9</v>
      </c>
      <c r="F165" s="25">
        <f>F166</f>
        <v>810.9</v>
      </c>
      <c r="G165" s="25">
        <f>G166</f>
        <v>810.9</v>
      </c>
      <c r="H165" s="13"/>
      <c r="I165" s="13"/>
      <c r="J165" s="13"/>
    </row>
    <row r="166" spans="1:10" ht="25.5">
      <c r="A166" s="32"/>
      <c r="B166" s="32"/>
      <c r="C166" s="18" t="s">
        <v>11</v>
      </c>
      <c r="D166" s="25">
        <v>854</v>
      </c>
      <c r="E166" s="25">
        <v>810.9</v>
      </c>
      <c r="F166" s="25">
        <v>810.9</v>
      </c>
      <c r="G166" s="25">
        <v>810.9</v>
      </c>
      <c r="H166" s="13"/>
      <c r="I166" s="13"/>
      <c r="J166" s="13"/>
    </row>
    <row r="167" spans="1:10" ht="38.25">
      <c r="A167" s="17" t="s">
        <v>140</v>
      </c>
      <c r="B167" s="17" t="s">
        <v>152</v>
      </c>
      <c r="C167" s="18" t="s">
        <v>10</v>
      </c>
      <c r="D167" s="25">
        <v>0</v>
      </c>
      <c r="E167" s="25">
        <v>0</v>
      </c>
      <c r="F167" s="25">
        <v>0</v>
      </c>
      <c r="G167" s="25">
        <v>0</v>
      </c>
      <c r="H167" s="13"/>
      <c r="I167" s="13"/>
      <c r="J167" s="13"/>
    </row>
    <row r="168" spans="1:10" ht="51">
      <c r="A168" s="17" t="s">
        <v>141</v>
      </c>
      <c r="B168" s="17" t="s">
        <v>153</v>
      </c>
      <c r="C168" s="18" t="s">
        <v>10</v>
      </c>
      <c r="D168" s="25">
        <v>0</v>
      </c>
      <c r="E168" s="25">
        <v>0</v>
      </c>
      <c r="F168" s="25">
        <v>0</v>
      </c>
      <c r="G168" s="25">
        <v>0</v>
      </c>
      <c r="H168" s="13"/>
      <c r="I168" s="13"/>
      <c r="J168" s="13"/>
    </row>
    <row r="169" spans="1:10" ht="12.75" customHeight="1">
      <c r="A169" s="32" t="s">
        <v>142</v>
      </c>
      <c r="B169" s="32" t="s">
        <v>154</v>
      </c>
      <c r="C169" s="18" t="s">
        <v>10</v>
      </c>
      <c r="D169" s="25">
        <f>D170</f>
        <v>568</v>
      </c>
      <c r="E169" s="25">
        <f>E170</f>
        <v>540</v>
      </c>
      <c r="F169" s="25">
        <f>F170</f>
        <v>540</v>
      </c>
      <c r="G169" s="25">
        <f>G170</f>
        <v>540</v>
      </c>
      <c r="H169" s="13"/>
      <c r="I169" s="13"/>
      <c r="J169" s="13"/>
    </row>
    <row r="170" spans="1:10" ht="41.25" customHeight="1">
      <c r="A170" s="32"/>
      <c r="B170" s="32"/>
      <c r="C170" s="18" t="s">
        <v>11</v>
      </c>
      <c r="D170" s="25">
        <v>568</v>
      </c>
      <c r="E170" s="25">
        <v>540</v>
      </c>
      <c r="F170" s="25">
        <v>540</v>
      </c>
      <c r="G170" s="25">
        <v>540</v>
      </c>
      <c r="H170" s="13"/>
      <c r="I170" s="13"/>
      <c r="J170" s="13"/>
    </row>
    <row r="171" spans="1:10" ht="12.75" customHeight="1">
      <c r="A171" s="32" t="s">
        <v>143</v>
      </c>
      <c r="B171" s="32" t="s">
        <v>155</v>
      </c>
      <c r="C171" s="18" t="s">
        <v>10</v>
      </c>
      <c r="D171" s="25">
        <f>D172</f>
        <v>5062</v>
      </c>
      <c r="E171" s="25">
        <f>E172</f>
        <v>2498.5</v>
      </c>
      <c r="F171" s="25">
        <f>F172</f>
        <v>2498.5</v>
      </c>
      <c r="G171" s="25">
        <f>G172</f>
        <v>2498.5</v>
      </c>
      <c r="H171" s="13"/>
      <c r="I171" s="13"/>
      <c r="J171" s="13"/>
    </row>
    <row r="172" spans="1:10" ht="25.5">
      <c r="A172" s="32"/>
      <c r="B172" s="32"/>
      <c r="C172" s="18" t="s">
        <v>11</v>
      </c>
      <c r="D172" s="25">
        <v>5062</v>
      </c>
      <c r="E172" s="25">
        <v>2498.5</v>
      </c>
      <c r="F172" s="25">
        <v>2498.5</v>
      </c>
      <c r="G172" s="25">
        <v>2498.5</v>
      </c>
      <c r="H172" s="13"/>
      <c r="I172" s="13"/>
      <c r="J172" s="13"/>
    </row>
    <row r="173" spans="1:10" ht="25.5">
      <c r="A173" s="17" t="s">
        <v>144</v>
      </c>
      <c r="B173" s="17" t="s">
        <v>156</v>
      </c>
      <c r="C173" s="18" t="s">
        <v>10</v>
      </c>
      <c r="D173" s="25">
        <v>0</v>
      </c>
      <c r="E173" s="25">
        <v>0</v>
      </c>
      <c r="F173" s="25">
        <v>0</v>
      </c>
      <c r="G173" s="25">
        <v>0</v>
      </c>
      <c r="H173" s="13"/>
      <c r="I173" s="13"/>
      <c r="J173" s="13"/>
    </row>
    <row r="174" spans="1:16" ht="12.75" customHeight="1">
      <c r="A174" s="32" t="s">
        <v>145</v>
      </c>
      <c r="B174" s="32" t="s">
        <v>157</v>
      </c>
      <c r="C174" s="17" t="s">
        <v>10</v>
      </c>
      <c r="D174" s="25">
        <f>D175</f>
        <v>82303.37411</v>
      </c>
      <c r="E174" s="25">
        <f>E175</f>
        <v>96432.51871</v>
      </c>
      <c r="F174" s="25">
        <f>F175</f>
        <v>96806.95166000002</v>
      </c>
      <c r="G174" s="25">
        <f>G175</f>
        <v>97074.8005</v>
      </c>
      <c r="H174" s="13"/>
      <c r="I174" s="13"/>
      <c r="J174" s="13"/>
      <c r="P174" s="7">
        <f>SUM(D174:G174)</f>
        <v>372617.64498000004</v>
      </c>
    </row>
    <row r="175" spans="1:19" ht="25.5">
      <c r="A175" s="32"/>
      <c r="B175" s="32"/>
      <c r="C175" s="17" t="s">
        <v>11</v>
      </c>
      <c r="D175" s="25">
        <f>D178+D180+D183</f>
        <v>82303.37411</v>
      </c>
      <c r="E175" s="25">
        <f>E178+E180+E183</f>
        <v>96432.51871</v>
      </c>
      <c r="F175" s="25">
        <f>F178+F180+F183</f>
        <v>96806.95166000002</v>
      </c>
      <c r="G175" s="25">
        <f>G178+G180+G183</f>
        <v>97074.8005</v>
      </c>
      <c r="H175" s="13"/>
      <c r="I175" s="13"/>
      <c r="J175" s="13"/>
      <c r="P175" s="7">
        <f>D175-D176</f>
        <v>71868.87411</v>
      </c>
      <c r="Q175" s="7">
        <f>E175-E176</f>
        <v>85671.01871</v>
      </c>
      <c r="R175" s="7">
        <f>F175-F176</f>
        <v>85947.55166000003</v>
      </c>
      <c r="S175" s="7">
        <f>G175-G176</f>
        <v>86215.4005</v>
      </c>
    </row>
    <row r="176" spans="1:10" s="6" customFormat="1" ht="25.5">
      <c r="A176" s="32"/>
      <c r="B176" s="32"/>
      <c r="C176" s="17" t="s">
        <v>12</v>
      </c>
      <c r="D176" s="25">
        <f>D181</f>
        <v>10434.5</v>
      </c>
      <c r="E176" s="25">
        <f>E181</f>
        <v>10761.5</v>
      </c>
      <c r="F176" s="25">
        <f>F181</f>
        <v>10859.4</v>
      </c>
      <c r="G176" s="25">
        <f>G181</f>
        <v>10859.4</v>
      </c>
      <c r="H176" s="22"/>
      <c r="I176" s="23"/>
      <c r="J176" s="23"/>
    </row>
    <row r="177" spans="1:10" ht="12.75" customHeight="1">
      <c r="A177" s="32" t="s">
        <v>146</v>
      </c>
      <c r="B177" s="32" t="s">
        <v>158</v>
      </c>
      <c r="C177" s="17" t="s">
        <v>10</v>
      </c>
      <c r="D177" s="25">
        <f>D178</f>
        <v>65022.1746</v>
      </c>
      <c r="E177" s="25">
        <f>E178</f>
        <v>57529.69071000001</v>
      </c>
      <c r="F177" s="25">
        <f>F178</f>
        <v>57756.42251000001</v>
      </c>
      <c r="G177" s="25">
        <f>G178</f>
        <v>57937.46151000001</v>
      </c>
      <c r="H177" s="13"/>
      <c r="I177" s="13"/>
      <c r="J177" s="13"/>
    </row>
    <row r="178" spans="1:10" ht="81" customHeight="1">
      <c r="A178" s="32"/>
      <c r="B178" s="32"/>
      <c r="C178" s="17" t="s">
        <v>11</v>
      </c>
      <c r="D178" s="25">
        <v>65022.1746</v>
      </c>
      <c r="E178" s="25">
        <v>57529.69071000001</v>
      </c>
      <c r="F178" s="25">
        <v>57756.42251000001</v>
      </c>
      <c r="G178" s="25">
        <v>57937.46151000001</v>
      </c>
      <c r="H178" s="13"/>
      <c r="I178" s="13"/>
      <c r="J178" s="13"/>
    </row>
    <row r="179" spans="1:10" ht="12.75" customHeight="1">
      <c r="A179" s="32" t="s">
        <v>147</v>
      </c>
      <c r="B179" s="32" t="s">
        <v>159</v>
      </c>
      <c r="C179" s="17" t="s">
        <v>10</v>
      </c>
      <c r="D179" s="25">
        <f>D180</f>
        <v>10434.5</v>
      </c>
      <c r="E179" s="25">
        <f>E180</f>
        <v>10761.5</v>
      </c>
      <c r="F179" s="25">
        <f>F180</f>
        <v>10859.4</v>
      </c>
      <c r="G179" s="25">
        <f>G180</f>
        <v>10859.4</v>
      </c>
      <c r="H179" s="13"/>
      <c r="I179" s="13"/>
      <c r="J179" s="13"/>
    </row>
    <row r="180" spans="1:10" ht="47.25" customHeight="1">
      <c r="A180" s="32"/>
      <c r="B180" s="32"/>
      <c r="C180" s="17" t="s">
        <v>11</v>
      </c>
      <c r="D180" s="25">
        <v>10434.5</v>
      </c>
      <c r="E180" s="25">
        <v>10761.5</v>
      </c>
      <c r="F180" s="25">
        <v>10859.4</v>
      </c>
      <c r="G180" s="25">
        <v>10859.4</v>
      </c>
      <c r="H180" s="13"/>
      <c r="I180" s="13"/>
      <c r="J180" s="13"/>
    </row>
    <row r="181" spans="1:10" ht="72" customHeight="1">
      <c r="A181" s="32"/>
      <c r="B181" s="32"/>
      <c r="C181" s="17" t="s">
        <v>12</v>
      </c>
      <c r="D181" s="25">
        <v>10434.5</v>
      </c>
      <c r="E181" s="25">
        <v>10761.5</v>
      </c>
      <c r="F181" s="25">
        <v>10859.4</v>
      </c>
      <c r="G181" s="25">
        <v>10859.4</v>
      </c>
      <c r="H181" s="13"/>
      <c r="I181" s="13"/>
      <c r="J181" s="13"/>
    </row>
    <row r="182" spans="1:10" ht="12.75" customHeight="1">
      <c r="A182" s="32" t="s">
        <v>148</v>
      </c>
      <c r="B182" s="32" t="s">
        <v>160</v>
      </c>
      <c r="C182" s="17" t="s">
        <v>10</v>
      </c>
      <c r="D182" s="25">
        <f>D183</f>
        <v>6846.69951</v>
      </c>
      <c r="E182" s="25">
        <f>E183</f>
        <v>28141.327999999998</v>
      </c>
      <c r="F182" s="25">
        <f>F183</f>
        <v>28191.12915</v>
      </c>
      <c r="G182" s="25">
        <f>G183</f>
        <v>28277.93899</v>
      </c>
      <c r="H182" s="13"/>
      <c r="I182" s="13"/>
      <c r="J182" s="13"/>
    </row>
    <row r="183" spans="1:10" ht="25.5">
      <c r="A183" s="32"/>
      <c r="B183" s="32"/>
      <c r="C183" s="17" t="s">
        <v>11</v>
      </c>
      <c r="D183" s="25">
        <v>6846.69951</v>
      </c>
      <c r="E183" s="25">
        <v>28141.327999999998</v>
      </c>
      <c r="F183" s="25">
        <v>28191.12915</v>
      </c>
      <c r="G183" s="25">
        <v>28277.93899</v>
      </c>
      <c r="H183" s="13"/>
      <c r="I183" s="13"/>
      <c r="J183" s="13"/>
    </row>
    <row r="184" spans="1:10" ht="12.75">
      <c r="A184" s="13"/>
      <c r="B184" s="13"/>
      <c r="C184" s="13"/>
      <c r="D184" s="27"/>
      <c r="E184" s="27"/>
      <c r="F184" s="27"/>
      <c r="G184" s="28" t="s">
        <v>1</v>
      </c>
      <c r="H184" s="13"/>
      <c r="I184" s="13"/>
      <c r="J184" s="13"/>
    </row>
  </sheetData>
  <sheetProtection/>
  <autoFilter ref="A10:G184"/>
  <mergeCells count="134">
    <mergeCell ref="B177:B178"/>
    <mergeCell ref="A156:A159"/>
    <mergeCell ref="B156:B159"/>
    <mergeCell ref="A160:A161"/>
    <mergeCell ref="B160:B161"/>
    <mergeCell ref="A165:A166"/>
    <mergeCell ref="B165:B166"/>
    <mergeCell ref="A169:A170"/>
    <mergeCell ref="B169:B170"/>
    <mergeCell ref="A171:A172"/>
    <mergeCell ref="B154:B155"/>
    <mergeCell ref="B150:B153"/>
    <mergeCell ref="A143:A144"/>
    <mergeCell ref="B143:B144"/>
    <mergeCell ref="A145:A146"/>
    <mergeCell ref="B145:B146"/>
    <mergeCell ref="A121:A122"/>
    <mergeCell ref="B121:B122"/>
    <mergeCell ref="A139:A140"/>
    <mergeCell ref="B139:B140"/>
    <mergeCell ref="A177:A178"/>
    <mergeCell ref="A128:A130"/>
    <mergeCell ref="B128:B130"/>
    <mergeCell ref="A131:A132"/>
    <mergeCell ref="B131:B132"/>
    <mergeCell ref="A141:A142"/>
    <mergeCell ref="B141:B142"/>
    <mergeCell ref="A147:A148"/>
    <mergeCell ref="B147:B148"/>
    <mergeCell ref="A154:A155"/>
    <mergeCell ref="A108:A109"/>
    <mergeCell ref="B171:B172"/>
    <mergeCell ref="A111:A112"/>
    <mergeCell ref="B111:B112"/>
    <mergeCell ref="A118:A120"/>
    <mergeCell ref="B118:B120"/>
    <mergeCell ref="A134:A135"/>
    <mergeCell ref="B134:B135"/>
    <mergeCell ref="A123:A124"/>
    <mergeCell ref="B123:B124"/>
    <mergeCell ref="B108:B109"/>
    <mergeCell ref="A98:A99"/>
    <mergeCell ref="B98:B99"/>
    <mergeCell ref="A100:A101"/>
    <mergeCell ref="B100:B101"/>
    <mergeCell ref="A102:A103"/>
    <mergeCell ref="A104:A105"/>
    <mergeCell ref="B104:B105"/>
    <mergeCell ref="A106:A107"/>
    <mergeCell ref="B106:B107"/>
    <mergeCell ref="A182:A183"/>
    <mergeCell ref="B182:B183"/>
    <mergeCell ref="A179:A181"/>
    <mergeCell ref="B179:B181"/>
    <mergeCell ref="A174:A176"/>
    <mergeCell ref="B174:B176"/>
    <mergeCell ref="A77:A79"/>
    <mergeCell ref="B86:B87"/>
    <mergeCell ref="A96:A97"/>
    <mergeCell ref="B96:B97"/>
    <mergeCell ref="A92:A93"/>
    <mergeCell ref="B92:B93"/>
    <mergeCell ref="A94:A95"/>
    <mergeCell ref="B94:B95"/>
    <mergeCell ref="A67:A68"/>
    <mergeCell ref="B67:B68"/>
    <mergeCell ref="A80:A82"/>
    <mergeCell ref="B80:B82"/>
    <mergeCell ref="A74:A75"/>
    <mergeCell ref="B74:B75"/>
    <mergeCell ref="A69:A70"/>
    <mergeCell ref="B69:B70"/>
    <mergeCell ref="A71:A73"/>
    <mergeCell ref="B71:B73"/>
    <mergeCell ref="B136:B138"/>
    <mergeCell ref="B49:B51"/>
    <mergeCell ref="A83:A85"/>
    <mergeCell ref="B83:B85"/>
    <mergeCell ref="A60:A61"/>
    <mergeCell ref="B60:B61"/>
    <mergeCell ref="A62:A63"/>
    <mergeCell ref="B62:B63"/>
    <mergeCell ref="A65:A66"/>
    <mergeCell ref="B65:B66"/>
    <mergeCell ref="B46:B48"/>
    <mergeCell ref="A49:A51"/>
    <mergeCell ref="B77:B79"/>
    <mergeCell ref="A114:A117"/>
    <mergeCell ref="B162:B163"/>
    <mergeCell ref="A162:A163"/>
    <mergeCell ref="A150:A153"/>
    <mergeCell ref="B102:B103"/>
    <mergeCell ref="A86:A87"/>
    <mergeCell ref="A136:A138"/>
    <mergeCell ref="A25:A26"/>
    <mergeCell ref="A32:A35"/>
    <mergeCell ref="B32:B35"/>
    <mergeCell ref="A88:A89"/>
    <mergeCell ref="B88:B89"/>
    <mergeCell ref="B52:B54"/>
    <mergeCell ref="A52:A54"/>
    <mergeCell ref="A55:A58"/>
    <mergeCell ref="B55:B58"/>
    <mergeCell ref="A46:A48"/>
    <mergeCell ref="B11:B14"/>
    <mergeCell ref="B30:B31"/>
    <mergeCell ref="D1:G1"/>
    <mergeCell ref="A5:G6"/>
    <mergeCell ref="B114:B117"/>
    <mergeCell ref="A42:A45"/>
    <mergeCell ref="A15:A18"/>
    <mergeCell ref="B42:B45"/>
    <mergeCell ref="A90:A91"/>
    <mergeCell ref="B90:B91"/>
    <mergeCell ref="D8:G8"/>
    <mergeCell ref="A8:A9"/>
    <mergeCell ref="B8:B9"/>
    <mergeCell ref="A11:A14"/>
    <mergeCell ref="A30:A31"/>
    <mergeCell ref="B19:B22"/>
    <mergeCell ref="A19:A22"/>
    <mergeCell ref="B23:B24"/>
    <mergeCell ref="A23:A24"/>
    <mergeCell ref="B25:B26"/>
    <mergeCell ref="A36:A38"/>
    <mergeCell ref="B36:B38"/>
    <mergeCell ref="A39:A40"/>
    <mergeCell ref="B39:B40"/>
    <mergeCell ref="E3:G3"/>
    <mergeCell ref="B15:B18"/>
    <mergeCell ref="A27:A28"/>
    <mergeCell ref="B27:B28"/>
    <mergeCell ref="C8:C9"/>
    <mergeCell ref="D4:G4"/>
  </mergeCells>
  <printOptions/>
  <pageMargins left="0.7480314960629921" right="0.7480314960629921" top="0.984251968503937" bottom="0.984251968503937" header="0.5118110236220472" footer="0.5118110236220472"/>
  <pageSetup horizontalDpi="600" verticalDpi="600" orientation="portrait" paperSize="9" scale="63"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Министерство образования</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Отдел</dc:creator>
  <cp:keywords/>
  <dc:description/>
  <cp:lastModifiedBy>lena</cp:lastModifiedBy>
  <cp:lastPrinted>2014-01-28T12:10:38Z</cp:lastPrinted>
  <dcterms:created xsi:type="dcterms:W3CDTF">2012-04-27T07:20:21Z</dcterms:created>
  <dcterms:modified xsi:type="dcterms:W3CDTF">2014-06-18T03:31:56Z</dcterms:modified>
  <cp:category/>
  <cp:version/>
  <cp:contentType/>
  <cp:contentStatus/>
</cp:coreProperties>
</file>