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40" windowWidth="15195" windowHeight="11340"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'Лист1'!$C$12</definedName>
    <definedName name="_ftnref2" localSheetId="0">'Лист1'!#REF!</definedName>
    <definedName name="_ftnref3" localSheetId="0">'Лист1'!$C$16</definedName>
    <definedName name="_ftnref4" localSheetId="0">'Лист1'!#REF!</definedName>
    <definedName name="_xlnm._FilterDatabase" localSheetId="0" hidden="1">'Лист1'!$A$10:$F$182</definedName>
    <definedName name="_xlnm.Print_Titles" localSheetId="0">'Лист1'!$10:$10</definedName>
    <definedName name="_xlnm.Print_Area" localSheetId="0">'Лист1'!$A$1:$F$182</definedName>
  </definedNames>
  <calcPr fullCalcOnLoad="1"/>
</workbook>
</file>

<file path=xl/sharedStrings.xml><?xml version="1.0" encoding="utf-8"?>
<sst xmlns="http://schemas.openxmlformats.org/spreadsheetml/2006/main" count="342" uniqueCount="170">
  <si>
    <t>Статус</t>
  </si>
  <si>
    <t>",</t>
  </si>
  <si>
    <t>40777,7+1672,3+588305,6</t>
  </si>
  <si>
    <t xml:space="preserve">Основное мероприятие </t>
  </si>
  <si>
    <t xml:space="preserve">«Йöзöс велöдöм сöвмöдöм» Коми Республикаса канму уджтас вынсьöдöм йылысь» Коми Республикаса Веськöдлан котырлöн 2012 во кöч тöлысь 28 лунся 411 №-а шуöмö пыртöм вежсьӧмъяс дорӧ 6 содтӧд"
</t>
  </si>
  <si>
    <t xml:space="preserve">                         «Йöзöс велöдöм сöвмöдöм» </t>
  </si>
  <si>
    <t xml:space="preserve">Коми Республикаса канму уджтас дорӧ 7 содтӧд </t>
  </si>
  <si>
    <t xml:space="preserve">
Канму уджтасса шӧр могъяс збыльмӧдӧм вылӧ сьӧмӧн могмӧдӧм да Коми Республикаса республиканскӧй сьӧмкудса (федеральнӧй сьӧмкудйысь сьӧм тшӧт вылӧ босьтӧмӧн), Коми Республикаса абу сьӧмкуд канму фондъяслӧн сьӧмкудъясса, меставывса сьӧмкудъясса да юридическӧй кывкутысьяслӧн рӧскодъяслӧн прогноза (справочнӧя) донъялӧм </t>
  </si>
  <si>
    <t>Канму уджтаслӧн, канму уджтасса уджтасувлӧн, медшӧр  мероприятиеялӧн ним</t>
  </si>
  <si>
    <t>Сьӧмӧн могмӧдан ӧшмӧс</t>
  </si>
  <si>
    <t>Рӧскод донъялӧм (сюрс шайт), вояс</t>
  </si>
  <si>
    <t>ставыс</t>
  </si>
  <si>
    <t>Коми Республикаса республиканскӧй сьӧмкуд</t>
  </si>
  <si>
    <t xml:space="preserve">    - на пиын федеральнӧй сьӧмкудйысь</t>
  </si>
  <si>
    <t>меставывса сьӧмкуд</t>
  </si>
  <si>
    <t xml:space="preserve">Канму уджтас </t>
  </si>
  <si>
    <t xml:space="preserve">Йӧзӧс велӧдӧм </t>
  </si>
  <si>
    <t>1 уджтасув</t>
  </si>
  <si>
    <t>Коми Республикаын школаӧдз велӧдӧм сӧвмӧдӧм</t>
  </si>
  <si>
    <t>Отсавны школаӧдз велӧдан организацияяс стрӧитӧмын да выльмӧдӧмын</t>
  </si>
  <si>
    <t xml:space="preserve">1.1.1 медшӧр мероприятие </t>
  </si>
  <si>
    <t xml:space="preserve">1.1.2 медшӧр мероприятие </t>
  </si>
  <si>
    <t xml:space="preserve">Сӧвмӧдны школаӧдз велӧдӧм сетан сикасъяс да модельяс
</t>
  </si>
  <si>
    <t xml:space="preserve">Пӧртны олӧмӧ Коми Республикаын велӧдан организацияясӧн школаӧдз велӧдан медшӧр уджтасъяс
</t>
  </si>
  <si>
    <t>Отсавны пыртны школаӧдз велӧдӧмлысь федеральнӧй канму велӧдан стандартъяс</t>
  </si>
  <si>
    <t xml:space="preserve">1.1.3 медшӧр мероприятие </t>
  </si>
  <si>
    <t xml:space="preserve">1.2.4 медшӧр мероприятие </t>
  </si>
  <si>
    <t xml:space="preserve"> 1.2.5 медшӧр мероприятие</t>
  </si>
  <si>
    <t xml:space="preserve">1.2.6 медшӧр мероприятие </t>
  </si>
  <si>
    <t xml:space="preserve">1.2.7 медшӧр мероприятие </t>
  </si>
  <si>
    <t xml:space="preserve">1.3.8 медшӧр мероприятие </t>
  </si>
  <si>
    <t xml:space="preserve">1.3.9 медшӧр мероприятие </t>
  </si>
  <si>
    <t xml:space="preserve">1.3.10 медшӧр мероприятие </t>
  </si>
  <si>
    <t>Сетны содтӧд велӧдан услугаяс, кутшӧмъясӧс сетӧны школаӧдз велӧдан организацияяс подув вылын бать-мамлӧн да челядьлӧн корӧмъяс серти</t>
  </si>
  <si>
    <t>Сӧвмӧдны школаӧдз велӧдан организацияясын этнокультурнӧй велӧдӧм</t>
  </si>
  <si>
    <t>Ёнмӧдны школаӧдз велӧдан организацияяслысь материально-техническӧй база</t>
  </si>
  <si>
    <t>Сӧвмӧдны школаӧдз велӧдан тэчаслысь кадръяс</t>
  </si>
  <si>
    <t>Сӧвмӧдны школаӧдз велӧдан педагогическӧй уджалысьяслысь да школаӧдз велӧдан организацияяслысь инновационнӧй вынйӧр</t>
  </si>
  <si>
    <t>Могмӧдны Коми Республикаын школаӧдз велӧдан организацияяслӧн педагогическӧй уджалысьяслысь удждон содтӧмӧн</t>
  </si>
  <si>
    <t>Коми Республикаын подув велöдöм сöвмöдöм</t>
  </si>
  <si>
    <t xml:space="preserve"> 2 уджтасув</t>
  </si>
  <si>
    <t>Збыльмӧдны Коми Республикаын общеобразовательнӧй организацияясӧн медшӧр общеобразовательнӧй уджтасъяс</t>
  </si>
  <si>
    <t xml:space="preserve">2.1.1 медшӧр мероприятие </t>
  </si>
  <si>
    <t xml:space="preserve">2.2.2 медшӧр мероприятие </t>
  </si>
  <si>
    <t xml:space="preserve">2.2.3 медшӧр мероприятие </t>
  </si>
  <si>
    <t xml:space="preserve">2.2.4 медшӧр мероприятие </t>
  </si>
  <si>
    <t xml:space="preserve">2.2.5 медшӧр мероприятие </t>
  </si>
  <si>
    <t xml:space="preserve">2.2.6 медшӧр мероприятие </t>
  </si>
  <si>
    <t xml:space="preserve">2.2.7 медшӧр мероприятие </t>
  </si>
  <si>
    <t>Сетны общеобразовательнӧй организацияясӧн канму услугаяс (вӧчны уджъяс)</t>
  </si>
  <si>
    <t>Отсавны подув велӧдан организацияяс стрӧитӧмын да выльмӧдӧмын</t>
  </si>
  <si>
    <t>Ёнмӧдны Коми Республикаын общеобразовательнӧй организацияяслысь материально-техническӧй база</t>
  </si>
  <si>
    <t>Юӧрӧн да методикаӧн отсавны пыртны федеральнӧй канму велӧдан стандартъяс</t>
  </si>
  <si>
    <t>Сӧвмӧдны подув велӧдӧмлысь качество донъялан тэчас</t>
  </si>
  <si>
    <t>Котыртны Коми Республикаын муниципальнӧй велӧдан организацияясын, кутшӧмъяс збыльмӧдӧны улыс тшупӧда ӧтув велӧдан уджтас, 1-4 класса велӧдчысьясӧс вердӧм</t>
  </si>
  <si>
    <t xml:space="preserve">2.2.8 медшӧр мероприятие </t>
  </si>
  <si>
    <t xml:space="preserve">2.3.9 медшӧр мероприятие </t>
  </si>
  <si>
    <t xml:space="preserve">2.3.10 медшӧр мероприятие </t>
  </si>
  <si>
    <t xml:space="preserve">2.4.11 медшӧр мероприятие </t>
  </si>
  <si>
    <t xml:space="preserve">2.4.12 медшӧр мероприятие </t>
  </si>
  <si>
    <t xml:space="preserve">2.4.13 медшӧр мероприятие </t>
  </si>
  <si>
    <t xml:space="preserve">2.4.14 медшӧр мероприятие </t>
  </si>
  <si>
    <t>Збыльмӧдны общеобразовательнӧй организацияясын быдтасъясӧс да велӧдчысьясӧс вердӧмын канму стандарт пыртӧм кузя мероприятиеяслысь план</t>
  </si>
  <si>
    <t>Ёнмӧдны Коми Республикаын канму (муниципальнӧй) общеобразовательнӧй организацияяслысь материально-техническӧй база, кутшӧмъяс сӧвмӧдӧны этнокультурнӧй велӧдӧм</t>
  </si>
  <si>
    <t>Сӧвмӧдны общеобразовательнӧй организацияясын этнокультурнӧй велӧдӧм</t>
  </si>
  <si>
    <t>Сӧвмӧдны Коми Республикаын канму (муниципальнӧй) общеобразовательнӧй организацияяслӧн уджлысь инновационнӧй опыт</t>
  </si>
  <si>
    <t>Сӧвмӧдны подув велӧдан тэчаслысь кадръясӧс</t>
  </si>
  <si>
    <t>Збыльмӧдны «Коми Республикаса Веськӧдлан котырлӧн премияяс йылысь» Коми Республикаса Веськӧдлан котырлысь 2007 во вӧльгым тӧлысь 26 лунся 277 №-а шуӧм</t>
  </si>
  <si>
    <t>Могмӧдны Коми Республикаын общеобразовательнӧй организацияяслӧн педагогическӧй уджалысьяслысь удждон содтӧмӧн</t>
  </si>
  <si>
    <t>3 уджтасув</t>
  </si>
  <si>
    <t xml:space="preserve">3.1.4 медшӧр мероприятие </t>
  </si>
  <si>
    <t xml:space="preserve">3.1.5 медшӧр мероприятие </t>
  </si>
  <si>
    <t xml:space="preserve">3.1.6 медшӧр мероприятие </t>
  </si>
  <si>
    <t xml:space="preserve">3.2.7 медшӧр мероприятие </t>
  </si>
  <si>
    <t xml:space="preserve">3.2.8 медшӧр мероприятие </t>
  </si>
  <si>
    <t xml:space="preserve">3.3.9 медшӧр мероприятие </t>
  </si>
  <si>
    <t xml:space="preserve">3.3.10 медшӧр мероприятие </t>
  </si>
  <si>
    <t xml:space="preserve">3.3.11 медшӧр мероприятие </t>
  </si>
  <si>
    <t xml:space="preserve">3.3.12 медшӧр мероприятие </t>
  </si>
  <si>
    <t xml:space="preserve">3.3.13 медшӧр мероприятие </t>
  </si>
  <si>
    <t xml:space="preserve"> 3.3.14 медшӧр мероприятие</t>
  </si>
  <si>
    <t xml:space="preserve"> 3.3.15 медшӧр мероприятие </t>
  </si>
  <si>
    <t xml:space="preserve">3.3.16 медшӧр мероприятие </t>
  </si>
  <si>
    <t xml:space="preserve">3.3.17 медшӧр мероприятие </t>
  </si>
  <si>
    <t>Коми Республикаын уджсикасö велöдöм сöвмöдöм</t>
  </si>
  <si>
    <t>Сетны уджсикасӧ велӧдан организацияясӧн канму услугаяс (вӧчны уджъяс)</t>
  </si>
  <si>
    <t>Ёнмӧдны Коми Республикаса уджсикасӧ велӧдан организацияяслысь материально-техническӧй база</t>
  </si>
  <si>
    <t>Збыльмӧдны "Вылыс тшупӧда организацияясын, уджсикасӧ велӧдан организацияясын, общеобразовательнӧй организацияясын, содтӧд тӧдӧмлун сетан организацияясын велӧдчысьяслы торъя стипендияяяс йылысь" Коми Республикаса Веськӧдлан котырлысь 2007 во йирым тӧлысь 24 лунся 248 №-а шуӧм</t>
  </si>
  <si>
    <t>Лӧсьӧдны уджсикасӧ велӧдан организацияясса абитуриентъяслы, студентъяслы, помалысьяслы юӧръяслысь восьса (публичнӧй) электроннӧй базаяс</t>
  </si>
  <si>
    <t>Лӧсьӧдны уджсикасӧ велӧдан организацияясын прӧст кад коллялӧм</t>
  </si>
  <si>
    <t>Бурмӧдны помалысьясӧс дасьтан да уджӧн могмӧдан тэчас</t>
  </si>
  <si>
    <t>Сӧвмӧдны уджсикасӧ велӧдан тэчаслысь кадръясӧс</t>
  </si>
  <si>
    <t>Пыртны удж рынокын колана уджсикасӧ велӧдан медшӧр уджтасъяс</t>
  </si>
  <si>
    <t>Лӧсьӧдны отрасль принцип серти уджсикасӧ велӧдан организацияяслысь ресурснӧй шӧринъяс</t>
  </si>
  <si>
    <t>Сӧвмӧдны Коми Республикаын уджсикасӧ велӧдан тэчаслысь инновационнӧй вынйӧр</t>
  </si>
  <si>
    <t>Сӧвмӧдны уджсикасӧ туйдӧм</t>
  </si>
  <si>
    <t>Сӧвмӧдны уджсикасӧ велӧдан организацияясын наукаса школаяс, кыскыны да ышӧдны том йӧзӧс наука туялан уджӧ</t>
  </si>
  <si>
    <t>Котыртны уджсикасӧ велӧдан организацияяс помалысьясӧс удж сетӧм да уджӧн могмӧдӧм кузя удж</t>
  </si>
  <si>
    <t>Лӧсьӧдны уджсикасӧ велӧдан организацияяс серти предприятиеясӧн, организацияясӧн "кураторство" институт</t>
  </si>
  <si>
    <t>Могмӧдны Коми Республикаса уджсикасӧ велӧдан канму организацияслӧн велӧдысьяслысь да производствоӧ велӧдан мастеръяслысь да Коми Республикаса вылыс тшупӧда велӧдан канму  организацияяслӧн велӧдысьяслысь уджон содтӧмӧн</t>
  </si>
  <si>
    <t>4 уджтасув</t>
  </si>
  <si>
    <t>Коми Республикаса челядь да том йӧз</t>
  </si>
  <si>
    <t>Сетны интернат сяма велӧдан организацияясӧн, торъя (коррекционнӧй) велӧдан школаясӧн, челядьлы содтӧд тӧдӧмлун сетан учреждениеясӧн канму услугаяс (вӧчны уджъяс)</t>
  </si>
  <si>
    <t>Отсавны Войвыв вужвойтыр да этша лыда войтыр аскотыръяслӧн челядьлы</t>
  </si>
  <si>
    <t>Велӧдны да видзны челядьӧс Коми Республика сайын торъя велӧдан-туйдан  да велӧдан организацияясын</t>
  </si>
  <si>
    <t>Кыскыны тыр арлыдтӧмъясӧс, сы лыдын омӧль оласногаӧс, общеобразовательнӧй организацияясын да содтӧд тӧдӧмлун сетан организацияясын внеурочнӧй уджӧ</t>
  </si>
  <si>
    <t>Социальнӧя адаптируйтны да дасьтыны бать-мамтӧм челядьлы да бать-мам дӧзьӧртӧг кольӧм челядьлы  канму велӧдан организацияясса быдтасъясӧс асшӧр олӧм кежлӧ</t>
  </si>
  <si>
    <t>Интернат бӧрын отсавны да инавны бать-мамтӧм челядь да бать-мам дӧзьӧртӧг кольӧм челядь пиысь канму велӧдан организацияясӧс помалысьясӧс</t>
  </si>
  <si>
    <t>Ёнмӧдны Коми Республикаса велӧдан организацияяслысь материально-техническӧй база да лӧсьӧдны безопаснӧй условиеяс</t>
  </si>
  <si>
    <t>Отсавны бура социализируйтны велӧдчысьясӧс, быдтасъясӧс</t>
  </si>
  <si>
    <t>Сӧвмӧдны велӧдчысьясӧс, быдтасъясӧс социализируйтӧмын водзын мунысь педагогическӧй опыт</t>
  </si>
  <si>
    <t>Паськӧдны том йӧз пӧвстын дзоньвидза оланног</t>
  </si>
  <si>
    <t>Ышӧдны том йӧзӧс зіля пырӧдчыны ӧтйӧза олӧмӧ да ӧлӧдны том йӧз юкӧнын омӧльӧ сетчӧмысь, кыскыны том йӧзӧс ас вылӧ уджалӧмӧ</t>
  </si>
  <si>
    <t>Сӧвмӧдны социализируйтан организацияяслысь кадръясӧс</t>
  </si>
  <si>
    <t>Збыльмӧдны "Енбиа да тӧлка бать-мамтӧм челядьлы да бать-мам дӧзьӧртӧг кольӧм челядьлы да бать-мам дӧзьӧртӧг кольӧм челядь лыдысь йӧзлы  мынтӧмъяс йылысь" Коми Республикаса Веськӧдлан котырлысь 2003 во моз тӧлысь 15 лунся 179 №-а шуӧм</t>
  </si>
  <si>
    <t>Юӧрӧн да методикаӧн отсавны пыртны внеурочнӧй уджлысь федеральнӧй велӧдан канму стандартъяс</t>
  </si>
  <si>
    <t>Могмӧдны Коми Республикаын содтӧд тӧдӧмлун сетан организацияяслӧн педагогическӧй уджалысьяслысь уджон содтӧмӧн</t>
  </si>
  <si>
    <t xml:space="preserve">4.1.1 медшӧр мероприятие </t>
  </si>
  <si>
    <t xml:space="preserve"> 4.1.2 медшӧр мероприятие</t>
  </si>
  <si>
    <t xml:space="preserve">4.1.3 медшӧр мероприятие </t>
  </si>
  <si>
    <t xml:space="preserve">4.1.4 медшӧр мероприятие </t>
  </si>
  <si>
    <t xml:space="preserve">4.1.5 медшӧр мероприятие </t>
  </si>
  <si>
    <t xml:space="preserve">4.1.6 медшӧр мероприятие </t>
  </si>
  <si>
    <t xml:space="preserve">4.2.7 медшӧр мероприятие </t>
  </si>
  <si>
    <t xml:space="preserve">4.2.8 медшӧр мероприятие </t>
  </si>
  <si>
    <t xml:space="preserve">4.2.9 медшӧр мероприятие </t>
  </si>
  <si>
    <t xml:space="preserve">4.2.10 медшӧр мероприятие </t>
  </si>
  <si>
    <t xml:space="preserve">4.2.11 медшӧр мероприятие </t>
  </si>
  <si>
    <t xml:space="preserve"> 4.2.12 медшӧр мероприятие</t>
  </si>
  <si>
    <t xml:space="preserve">4.3.13 медшӧр мероприятие </t>
  </si>
  <si>
    <t xml:space="preserve"> 4.3.14 медшӧр мероприятие</t>
  </si>
  <si>
    <t xml:space="preserve">4.3.15 медшӧр мероприятие </t>
  </si>
  <si>
    <t xml:space="preserve">4.3.16 медшӧр мероприятие </t>
  </si>
  <si>
    <t xml:space="preserve">4.3.17 медшӧр мероприятие </t>
  </si>
  <si>
    <t>5 уджтасув</t>
  </si>
  <si>
    <t>Коми Республикаын олысь челядьлысь дзоньвидзалун бурмöдöм да шойччöм котыртöм</t>
  </si>
  <si>
    <t xml:space="preserve"> 5.1.1 медшӧр мероприятие</t>
  </si>
  <si>
    <t xml:space="preserve">5.1.2 медшӧр мероприятие </t>
  </si>
  <si>
    <t xml:space="preserve"> 5.2.3 медшӧр мероприятие</t>
  </si>
  <si>
    <t xml:space="preserve">6 уджтасув </t>
  </si>
  <si>
    <t xml:space="preserve">6.1.1 медшӧр мероприятие </t>
  </si>
  <si>
    <t xml:space="preserve"> 6.1.2 медшӧр мероприятие</t>
  </si>
  <si>
    <t xml:space="preserve">6.2.3 медшӧр мероприятие </t>
  </si>
  <si>
    <t xml:space="preserve">6.2.4 медшӧр мероприятие </t>
  </si>
  <si>
    <t xml:space="preserve">6.2.5 медшӧр мероприятие </t>
  </si>
  <si>
    <t xml:space="preserve">6.3.6 медшӧр мероприятие </t>
  </si>
  <si>
    <t xml:space="preserve"> 6.3.7 медшӧр мероприятие</t>
  </si>
  <si>
    <t xml:space="preserve">7 уджтасув </t>
  </si>
  <si>
    <t xml:space="preserve">7.1.1 медшӧр мероприятие </t>
  </si>
  <si>
    <t xml:space="preserve">7.1.2 медшӧр мероприятие </t>
  </si>
  <si>
    <t xml:space="preserve">7.1.3 медшӧр мероприятие </t>
  </si>
  <si>
    <t>Могмӧдны Коми Республикаса челядьлысь дзоньвидзалун бурмӧдӧм да шойччӧм</t>
  </si>
  <si>
    <t>Канмусянь отсавны челядьлысь дзоньвидзалун бурмӧдан кампания нуӧдан мероприятиеяс олӧмӧ пӧртӧмлы</t>
  </si>
  <si>
    <t>Ёнмӧдны республиканскӧй челядьӧс бурдӧдан учреждениеяслысь материально-техническӧй база</t>
  </si>
  <si>
    <t>Коми Республикаын Россия Федерацияса гражданаöс военнöй служба кежлö призывводзвывса дасьтöм</t>
  </si>
  <si>
    <t>Юӧрӧн могмӧдны призывӧдзса дасьтӧм кузя специалистъясӧс да том йӧзӧс</t>
  </si>
  <si>
    <t>Военнӧя да айму радейтӧмӧн быдтыны-сӧвмӧдны том йӧзӧс</t>
  </si>
  <si>
    <t>Сӧвмӧдны кадръясӧс, кодъяс дасьтӧны гражданаӧс велӧдан организацияясын военнӧй служба кежлӧ</t>
  </si>
  <si>
    <t>Котыртны велӧдан организацияясын оборона да военноӧй службаса подувъяс юкӧнын гражданаӧс начальнӧй тӧдӧмлунъясӧ велӧдӧм, велӧдан да полевӧй сборъяс</t>
  </si>
  <si>
    <t>Ёнмӧдны Коми Республикаын велӧдан организацияяслысь, кодъяс призывӧдз дасьтӧны том йӧзӧс, материально-техническӧй база</t>
  </si>
  <si>
    <t>Нуӧдны призывӧдзса том йӧзлы спортса уна йӧза мероприятиеяс</t>
  </si>
  <si>
    <t>Медицинскӧя дасьтыны Коми Республикаса гражднаӧс военнӧй служба кежлӧ</t>
  </si>
  <si>
    <t xml:space="preserve"> Канму уджтас олӧмӧ пӧртӧм могмӧдӧм</t>
  </si>
  <si>
    <t>Урчитӧм могъяс серти Коми Республикаса канму власьт органъясӧн, Коми Республикаса Юралысьӧн либӧ Коми Республикаса Веськӧдлан котырӧн (шӧр аппаратӧн) котыртӧм Коми Республикаса канму органъясӧн юрнуӧдӧм да веськӧдлӧм</t>
  </si>
  <si>
    <t>Велӧдӧмлысь качество бӧрся федеральнӧй канму контроль кузя да йӧзӧс велӧдӧмын федеральнӧй канму дӧзьӧр, велӧдан организацияясӧс лицензируйтан да канму аккредитация кузя Россия Федерацияса уджмогъяс збыльмӧдӧм</t>
  </si>
  <si>
    <t>Ведомствоувса учреждениеяслысь удж могмӧдӧм</t>
  </si>
  <si>
    <t xml:space="preserve">3.1.1 медшӧр мероприятие </t>
  </si>
  <si>
    <t xml:space="preserve">3.1.2 медшӧр мероприятие </t>
  </si>
  <si>
    <t xml:space="preserve"> 3.1.3 медшӧр мероприятие</t>
  </si>
  <si>
    <t>Лӧсьӧдны йӧзлы мынтысян услугаяс сетӧм да колана прӧдукция лэдзӧм кузя велӧдан да производственнӧй тэчасъяс</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</si>
</sst>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8">
    <font>
      <sz val="10"/>
      <name val="Arial Cyr"/>
      <family val="0"/>
    </font>
    <font>
      <sz val="1"/>
      <name val="Times New Roman"/>
      <family val="1"/>
    </font>
    <font>
      <sz val="10"/>
      <color indexed="8"/>
      <name val="Times New Roman"/>
      <family val="1"/>
    </font>
    <font>
      <sz val="10"/>
      <name val="Times New Roman"/>
      <family val="1"/>
    </font>
    <font>
      <u val="single"/>
      <sz val="10"/>
      <color indexed="12"/>
      <name val="Arial Cyr"/>
      <family val="0"/>
    </font>
    <font>
      <sz val="8"/>
      <name val="Arial Cyr"/>
      <family val="0"/>
    </font>
    <font>
      <u val="single"/>
      <sz val="10"/>
      <color indexed="36"/>
      <name val="Arial Cyr"/>
      <family val="0"/>
    </font>
    <font>
      <b/>
      <sz val="12"/>
      <name val="Times New Roman"/>
      <family val="1"/>
    </font>
    <font>
      <sz val="11"/>
      <name val="Times New Roman"/>
      <family val="1"/>
    </font>
    <font>
      <sz val="12"/>
      <name val="Arial Cyr"/>
      <family val="0"/>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6"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1" borderId="0" applyNumberFormat="0" applyBorder="0" applyAlignment="0" applyProtection="0"/>
  </cellStyleXfs>
  <cellXfs count="56">
    <xf numFmtId="0" fontId="0" fillId="0" borderId="0" xfId="0" applyAlignment="1">
      <alignment/>
    </xf>
    <xf numFmtId="0" fontId="0" fillId="32" borderId="0" xfId="0" applyFill="1" applyAlignment="1">
      <alignment/>
    </xf>
    <xf numFmtId="168" fontId="0" fillId="32" borderId="0" xfId="0" applyNumberFormat="1" applyFill="1" applyAlignment="1">
      <alignment horizontal="right"/>
    </xf>
    <xf numFmtId="0" fontId="3" fillId="32" borderId="0" xfId="0" applyFont="1" applyFill="1" applyAlignment="1">
      <alignment/>
    </xf>
    <xf numFmtId="0" fontId="8" fillId="32" borderId="0" xfId="0" applyFont="1" applyFill="1" applyAlignment="1">
      <alignment/>
    </xf>
    <xf numFmtId="0" fontId="1" fillId="32" borderId="0" xfId="0" applyFont="1" applyFill="1" applyAlignment="1">
      <alignment/>
    </xf>
    <xf numFmtId="0" fontId="7" fillId="32" borderId="0" xfId="0" applyFont="1" applyFill="1" applyAlignment="1">
      <alignment wrapText="1"/>
    </xf>
    <xf numFmtId="168" fontId="0" fillId="32" borderId="0" xfId="0" applyNumberFormat="1" applyFill="1" applyAlignment="1">
      <alignment/>
    </xf>
    <xf numFmtId="0" fontId="9" fillId="32" borderId="0" xfId="0" applyFont="1" applyFill="1" applyAlignment="1">
      <alignment/>
    </xf>
    <xf numFmtId="168" fontId="9" fillId="32" borderId="0" xfId="0" applyNumberFormat="1" applyFont="1" applyFill="1" applyAlignment="1">
      <alignment horizontal="right"/>
    </xf>
    <xf numFmtId="168" fontId="10" fillId="32" borderId="0" xfId="0" applyNumberFormat="1" applyFont="1" applyFill="1" applyAlignment="1">
      <alignment horizontal="right"/>
    </xf>
    <xf numFmtId="168" fontId="7" fillId="32" borderId="0" xfId="0" applyNumberFormat="1" applyFont="1" applyFill="1" applyAlignment="1">
      <alignment wrapText="1"/>
    </xf>
    <xf numFmtId="0" fontId="0" fillId="0" borderId="0" xfId="0" applyFill="1" applyAlignment="1">
      <alignment/>
    </xf>
    <xf numFmtId="0" fontId="3" fillId="0" borderId="10" xfId="0" applyNumberFormat="1" applyFont="1" applyFill="1" applyBorder="1" applyAlignment="1">
      <alignment horizontal="center" vertical="top" wrapText="1"/>
    </xf>
    <xf numFmtId="0" fontId="2" fillId="0" borderId="10" xfId="0" applyFont="1" applyFill="1" applyBorder="1" applyAlignment="1">
      <alignment horizontal="center" wrapText="1"/>
    </xf>
    <xf numFmtId="0" fontId="2" fillId="0" borderId="10" xfId="0" applyNumberFormat="1" applyFont="1" applyFill="1" applyBorder="1" applyAlignment="1">
      <alignment horizontal="center" wrapText="1"/>
    </xf>
    <xf numFmtId="0" fontId="2" fillId="0" borderId="10" xfId="0" applyFont="1" applyFill="1" applyBorder="1" applyAlignment="1">
      <alignment horizontal="left" vertical="top" wrapText="1"/>
    </xf>
    <xf numFmtId="0" fontId="2" fillId="0" borderId="10" xfId="0" applyFont="1" applyFill="1" applyBorder="1" applyAlignment="1">
      <alignment vertical="top" wrapText="1"/>
    </xf>
    <xf numFmtId="168" fontId="2" fillId="0" borderId="10" xfId="0" applyNumberFormat="1" applyFont="1" applyFill="1" applyBorder="1" applyAlignment="1">
      <alignment horizontal="right" wrapText="1"/>
    </xf>
    <xf numFmtId="168" fontId="0" fillId="0" borderId="0" xfId="0" applyNumberFormat="1" applyFill="1" applyAlignment="1">
      <alignment/>
    </xf>
    <xf numFmtId="0" fontId="3" fillId="0" borderId="10" xfId="0" applyFont="1" applyFill="1" applyBorder="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wrapText="1"/>
    </xf>
    <xf numFmtId="0" fontId="2" fillId="0" borderId="10" xfId="0" applyFont="1" applyFill="1" applyBorder="1" applyAlignment="1">
      <alignment horizontal="justify" vertical="top" wrapText="1"/>
    </xf>
    <xf numFmtId="168" fontId="2" fillId="0" borderId="10" xfId="0" applyNumberFormat="1" applyFont="1" applyFill="1" applyBorder="1" applyAlignment="1">
      <alignment horizontal="right" vertical="top" wrapText="1"/>
    </xf>
    <xf numFmtId="168" fontId="3" fillId="0" borderId="10" xfId="0" applyNumberFormat="1" applyFont="1" applyFill="1" applyBorder="1" applyAlignment="1">
      <alignment horizontal="right" vertical="top" wrapText="1"/>
    </xf>
    <xf numFmtId="168" fontId="0" fillId="0" borderId="0" xfId="0" applyNumberFormat="1" applyFill="1" applyAlignment="1">
      <alignment horizontal="right"/>
    </xf>
    <xf numFmtId="0" fontId="0" fillId="0" borderId="0" xfId="0" applyFill="1" applyAlignment="1">
      <alignment horizontal="right"/>
    </xf>
    <xf numFmtId="168" fontId="2" fillId="0" borderId="11" xfId="0" applyNumberFormat="1" applyFont="1" applyFill="1" applyBorder="1" applyAlignment="1">
      <alignment horizontal="right" vertical="top" wrapText="1"/>
    </xf>
    <xf numFmtId="0" fontId="0" fillId="0" borderId="0" xfId="0" applyAlignment="1">
      <alignment vertical="top" wrapText="1"/>
    </xf>
    <xf numFmtId="0" fontId="47" fillId="32" borderId="0" xfId="0" applyFont="1" applyFill="1" applyAlignment="1">
      <alignment/>
    </xf>
    <xf numFmtId="168" fontId="47" fillId="32" borderId="0" xfId="0" applyNumberFormat="1" applyFont="1" applyFill="1" applyAlignment="1">
      <alignment/>
    </xf>
    <xf numFmtId="0" fontId="3"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2" fillId="0" borderId="14" xfId="0" applyFont="1" applyFill="1" applyBorder="1" applyAlignment="1">
      <alignment vertical="top" wrapText="1"/>
    </xf>
    <xf numFmtId="0" fontId="10" fillId="32" borderId="0" xfId="0" applyFont="1" applyFill="1" applyAlignment="1">
      <alignment horizontal="right"/>
    </xf>
    <xf numFmtId="0" fontId="10" fillId="32" borderId="0" xfId="0" applyFont="1" applyFill="1" applyAlignment="1">
      <alignment horizontal="righ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0" borderId="12" xfId="0" applyNumberFormat="1" applyFont="1" applyFill="1" applyBorder="1" applyAlignment="1">
      <alignment horizontal="center" vertical="top" wrapText="1"/>
    </xf>
    <xf numFmtId="49" fontId="3" fillId="0" borderId="13" xfId="0" applyNumberFormat="1" applyFont="1" applyFill="1" applyBorder="1" applyAlignment="1">
      <alignment horizontal="center" vertical="top" wrapText="1"/>
    </xf>
    <xf numFmtId="0" fontId="0" fillId="0" borderId="14" xfId="0" applyFont="1" applyFill="1" applyBorder="1" applyAlignment="1">
      <alignment horizontal="center" vertical="top" wrapText="1"/>
    </xf>
    <xf numFmtId="0" fontId="2" fillId="0" borderId="10" xfId="0" applyFont="1" applyFill="1" applyBorder="1" applyAlignment="1">
      <alignment vertical="top" wrapText="1"/>
    </xf>
    <xf numFmtId="0" fontId="0" fillId="0" borderId="10" xfId="0" applyFont="1" applyBorder="1" applyAlignment="1">
      <alignment horizontal="left" vertical="top" wrapText="1"/>
    </xf>
    <xf numFmtId="0" fontId="7" fillId="32" borderId="0" xfId="0" applyFont="1" applyFill="1" applyAlignment="1">
      <alignment horizontal="center" wrapText="1"/>
    </xf>
    <xf numFmtId="0" fontId="2" fillId="0" borderId="10" xfId="0" applyFont="1" applyFill="1" applyBorder="1" applyAlignment="1">
      <alignment horizontal="center"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49" fontId="3" fillId="0" borderId="10"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2"/>
  <sheetViews>
    <sheetView tabSelected="1" view="pageBreakPreview" zoomScaleSheetLayoutView="100" zoomScalePageLayoutView="0" workbookViewId="0" topLeftCell="A160">
      <selection activeCell="A143" sqref="A143:A144"/>
    </sheetView>
  </sheetViews>
  <sheetFormatPr defaultColWidth="9.00390625" defaultRowHeight="12.75"/>
  <cols>
    <col min="1" max="1" width="16.375" style="1" customWidth="1"/>
    <col min="2" max="2" width="39.25390625" style="1" customWidth="1"/>
    <col min="3" max="3" width="26.00390625" style="1" customWidth="1"/>
    <col min="4" max="5" width="11.875" style="2" bestFit="1" customWidth="1"/>
    <col min="6" max="6" width="11.25390625" style="2" customWidth="1"/>
    <col min="7" max="9" width="16.00390625" style="1" hidden="1" customWidth="1"/>
    <col min="10" max="10" width="11.75390625" style="1" hidden="1" customWidth="1"/>
    <col min="11" max="11" width="12.00390625" style="1" customWidth="1"/>
    <col min="12" max="12" width="11.75390625" style="1" customWidth="1"/>
    <col min="13" max="13" width="9.75390625" style="1" customWidth="1"/>
    <col min="14" max="15" width="11.75390625" style="1" bestFit="1" customWidth="1"/>
    <col min="16" max="16" width="11.75390625" style="30" bestFit="1" customWidth="1"/>
    <col min="17" max="20" width="11.75390625" style="1" bestFit="1" customWidth="1"/>
    <col min="21" max="16384" width="9.125" style="1" customWidth="1"/>
  </cols>
  <sheetData>
    <row r="1" spans="3:6" ht="96.75" customHeight="1">
      <c r="C1" s="38" t="s">
        <v>4</v>
      </c>
      <c r="D1" s="38"/>
      <c r="E1" s="38"/>
      <c r="F1" s="38"/>
    </row>
    <row r="2" spans="3:6" ht="13.5" customHeight="1">
      <c r="C2" s="9"/>
      <c r="D2" s="9"/>
      <c r="E2" s="9"/>
      <c r="F2" s="8"/>
    </row>
    <row r="3" spans="1:6" ht="15.75">
      <c r="A3" s="3"/>
      <c r="B3" s="3"/>
      <c r="C3" s="10"/>
      <c r="D3" s="37" t="s">
        <v>5</v>
      </c>
      <c r="E3" s="37"/>
      <c r="F3" s="37"/>
    </row>
    <row r="4" spans="2:8" ht="38.25" customHeight="1">
      <c r="B4" s="4"/>
      <c r="C4" s="38" t="s">
        <v>6</v>
      </c>
      <c r="D4" s="38"/>
      <c r="E4" s="38"/>
      <c r="F4" s="38"/>
      <c r="G4" s="29"/>
      <c r="H4" s="29"/>
    </row>
    <row r="5" spans="1:6" ht="12.75">
      <c r="A5" s="47" t="s">
        <v>7</v>
      </c>
      <c r="B5" s="47"/>
      <c r="C5" s="47"/>
      <c r="D5" s="47"/>
      <c r="E5" s="47"/>
      <c r="F5" s="47"/>
    </row>
    <row r="6" spans="1:6" ht="52.5" customHeight="1">
      <c r="A6" s="47"/>
      <c r="B6" s="47"/>
      <c r="C6" s="47"/>
      <c r="D6" s="47"/>
      <c r="E6" s="47"/>
      <c r="F6" s="47"/>
    </row>
    <row r="7" ht="12.75">
      <c r="A7" s="5"/>
    </row>
    <row r="8" spans="1:9" ht="27" customHeight="1">
      <c r="A8" s="54" t="s">
        <v>0</v>
      </c>
      <c r="B8" s="55" t="s">
        <v>8</v>
      </c>
      <c r="C8" s="55" t="s">
        <v>9</v>
      </c>
      <c r="D8" s="48" t="s">
        <v>10</v>
      </c>
      <c r="E8" s="48"/>
      <c r="F8" s="48"/>
      <c r="G8" s="12"/>
      <c r="H8" s="12"/>
      <c r="I8" s="12"/>
    </row>
    <row r="9" spans="1:9" ht="20.25" customHeight="1">
      <c r="A9" s="54"/>
      <c r="B9" s="55"/>
      <c r="C9" s="55"/>
      <c r="D9" s="13">
        <v>2013</v>
      </c>
      <c r="E9" s="13">
        <v>2014</v>
      </c>
      <c r="F9" s="13">
        <v>2015</v>
      </c>
      <c r="G9" s="12"/>
      <c r="H9" s="12"/>
      <c r="I9" s="12"/>
    </row>
    <row r="10" spans="1:9" ht="12.75">
      <c r="A10" s="14">
        <v>1</v>
      </c>
      <c r="B10" s="14">
        <v>2</v>
      </c>
      <c r="C10" s="14">
        <v>3</v>
      </c>
      <c r="D10" s="15">
        <v>4</v>
      </c>
      <c r="E10" s="15">
        <v>5</v>
      </c>
      <c r="F10" s="15">
        <v>6</v>
      </c>
      <c r="G10" s="19">
        <f>SUM(G11:I11)</f>
        <v>36097275.5</v>
      </c>
      <c r="H10" s="12"/>
      <c r="I10" s="12"/>
    </row>
    <row r="11" spans="1:16" ht="12.75" customHeight="1">
      <c r="A11" s="49" t="s">
        <v>15</v>
      </c>
      <c r="B11" s="34" t="s">
        <v>16</v>
      </c>
      <c r="C11" s="17" t="s">
        <v>11</v>
      </c>
      <c r="D11" s="24">
        <f>D12+D14</f>
        <v>13987166.17932</v>
      </c>
      <c r="E11" s="24">
        <f>E12+E14</f>
        <v>11537589.61055</v>
      </c>
      <c r="F11" s="24">
        <f>F12+F14</f>
        <v>11288395.72165</v>
      </c>
      <c r="G11" s="18">
        <v>13313395.4</v>
      </c>
      <c r="H11" s="18">
        <v>11495484.4</v>
      </c>
      <c r="I11" s="18">
        <v>11288395.7</v>
      </c>
      <c r="J11" s="7">
        <f>O11-G10</f>
        <v>715876.0115199983</v>
      </c>
      <c r="K11" s="1">
        <v>13086658.11176</v>
      </c>
      <c r="M11" s="7">
        <f>D11-K11</f>
        <v>900508.0675600003</v>
      </c>
      <c r="O11" s="7">
        <f>SUM(D11:F11)</f>
        <v>36813151.51152</v>
      </c>
      <c r="P11" s="31">
        <v>36813151.5</v>
      </c>
    </row>
    <row r="12" spans="1:20" ht="25.5">
      <c r="A12" s="50"/>
      <c r="B12" s="35"/>
      <c r="C12" s="20" t="s">
        <v>12</v>
      </c>
      <c r="D12" s="24">
        <f>D16+D43+D78+D115+D149+D161+D173</f>
        <v>13184144.27932</v>
      </c>
      <c r="E12" s="24">
        <f>E16+E43+E78+E115+E149+E161+E173</f>
        <v>11456376.61055</v>
      </c>
      <c r="F12" s="24">
        <f>F16+F43+F78+F115+F149+F161+F173</f>
        <v>11221911.42165</v>
      </c>
      <c r="G12" s="18">
        <v>12495849.2</v>
      </c>
      <c r="H12" s="18">
        <v>11416376.6</v>
      </c>
      <c r="I12" s="18">
        <v>11221911.4</v>
      </c>
      <c r="K12" s="1">
        <v>12290442.91176</v>
      </c>
      <c r="L12" s="7">
        <f>K12-K13</f>
        <v>11863404.01176</v>
      </c>
      <c r="M12" s="7">
        <f>D12-K12</f>
        <v>893701.3675599992</v>
      </c>
      <c r="N12" s="7">
        <f>G12-L12</f>
        <v>632445.1882399991</v>
      </c>
      <c r="O12" s="7">
        <f>SUM(D12:F12)</f>
        <v>35862432.311519995</v>
      </c>
      <c r="P12" s="7">
        <f>O12-O13</f>
        <v>34985208.598069996</v>
      </c>
      <c r="Q12" s="7">
        <f>D12-D13</f>
        <v>12394584.26587</v>
      </c>
      <c r="R12" s="7">
        <f>E12-E13</f>
        <v>11379383.01055</v>
      </c>
      <c r="S12" s="7">
        <f>F12-F13</f>
        <v>11211241.32165</v>
      </c>
      <c r="T12" s="7" t="e">
        <f>#REF!-#REF!</f>
        <v>#REF!</v>
      </c>
    </row>
    <row r="13" spans="1:17" s="6" customFormat="1" ht="25.5">
      <c r="A13" s="50"/>
      <c r="B13" s="35"/>
      <c r="C13" s="20" t="s">
        <v>13</v>
      </c>
      <c r="D13" s="24">
        <f>D17+D44+D79+D116+D150+D174</f>
        <v>789560.01345</v>
      </c>
      <c r="E13" s="24">
        <f>E17+E44+E79+E116+E150+E174</f>
        <v>76993.6</v>
      </c>
      <c r="F13" s="24">
        <f>F17+F44+F79+F116+F150+F174</f>
        <v>10670.1</v>
      </c>
      <c r="G13" s="18">
        <v>771436</v>
      </c>
      <c r="H13" s="18">
        <v>76993.6</v>
      </c>
      <c r="I13" s="18">
        <v>10670.1</v>
      </c>
      <c r="K13" s="1">
        <v>427038.89999999997</v>
      </c>
      <c r="M13" s="7">
        <f>D13-K13</f>
        <v>362521.11345</v>
      </c>
      <c r="O13" s="7">
        <f>SUM(D13:F13)</f>
        <v>877223.7134499999</v>
      </c>
      <c r="Q13" s="11"/>
    </row>
    <row r="14" spans="1:16" ht="12.75">
      <c r="A14" s="51"/>
      <c r="B14" s="36"/>
      <c r="C14" s="20" t="s">
        <v>14</v>
      </c>
      <c r="D14" s="24">
        <f>D18+D45+D151</f>
        <v>803021.9</v>
      </c>
      <c r="E14" s="24">
        <f>E18+E45+E151</f>
        <v>81213</v>
      </c>
      <c r="F14" s="24">
        <f>F18+F45+F151</f>
        <v>66484.3</v>
      </c>
      <c r="G14" s="18">
        <v>188878.6</v>
      </c>
      <c r="H14" s="18">
        <v>79107.8</v>
      </c>
      <c r="I14" s="18">
        <v>66484.3</v>
      </c>
      <c r="K14" s="1">
        <v>167547.6</v>
      </c>
      <c r="M14" s="7">
        <f>D14-K14</f>
        <v>635474.3</v>
      </c>
      <c r="O14" s="7">
        <f>SUM(D14:F14)</f>
        <v>950719.2000000001</v>
      </c>
      <c r="P14" s="1"/>
    </row>
    <row r="15" spans="1:16" ht="12.75" customHeight="1">
      <c r="A15" s="42" t="s">
        <v>17</v>
      </c>
      <c r="B15" s="39" t="s">
        <v>18</v>
      </c>
      <c r="C15" s="17" t="s">
        <v>11</v>
      </c>
      <c r="D15" s="24">
        <f>D16+D18</f>
        <v>1139683.2000000002</v>
      </c>
      <c r="E15" s="24">
        <f>E16+E18</f>
        <v>363693.3</v>
      </c>
      <c r="F15" s="24">
        <f>F16+F18</f>
        <v>205798.2</v>
      </c>
      <c r="G15" s="19">
        <f>G11-D11</f>
        <v>-673770.7793199997</v>
      </c>
      <c r="H15" s="19">
        <f>H11-E11</f>
        <v>-42105.21054999903</v>
      </c>
      <c r="I15" s="19">
        <f>I11-F11</f>
        <v>-0.021650001406669617</v>
      </c>
      <c r="O15" s="7">
        <f>SUM(D15:F15)</f>
        <v>1709174.7000000002</v>
      </c>
      <c r="P15" s="31">
        <v>1709174.7</v>
      </c>
    </row>
    <row r="16" spans="1:18" ht="25.5">
      <c r="A16" s="43"/>
      <c r="B16" s="40"/>
      <c r="C16" s="20" t="s">
        <v>12</v>
      </c>
      <c r="D16" s="24">
        <f>D20+D24+D26+D28+D31+D33+D37+D40</f>
        <v>508165</v>
      </c>
      <c r="E16" s="24">
        <f>E20+E24+E26+E28+E31+E33+E37+E40</f>
        <v>344389</v>
      </c>
      <c r="F16" s="24">
        <f>F20+F24+F26+F28+F31+F33+F37+F40</f>
        <v>194389</v>
      </c>
      <c r="G16" s="19"/>
      <c r="H16" s="19"/>
      <c r="I16" s="19"/>
      <c r="N16" s="7">
        <f>SUM(D16:F16)-D17</f>
        <v>782661.2</v>
      </c>
      <c r="O16" s="7">
        <f>D16-D17</f>
        <v>243883.2</v>
      </c>
      <c r="P16" s="7">
        <f>E16-E17</f>
        <v>344389</v>
      </c>
      <c r="Q16" s="7">
        <f>F16-F17</f>
        <v>194389</v>
      </c>
      <c r="R16" s="7" t="e">
        <f>#REF!-#REF!</f>
        <v>#REF!</v>
      </c>
    </row>
    <row r="17" spans="1:15" s="6" customFormat="1" ht="25.5">
      <c r="A17" s="43"/>
      <c r="B17" s="40"/>
      <c r="C17" s="20" t="s">
        <v>13</v>
      </c>
      <c r="D17" s="24">
        <f>D21+D34+D38</f>
        <v>264281.8</v>
      </c>
      <c r="E17" s="24">
        <f>E21+E34+E38</f>
        <v>0</v>
      </c>
      <c r="F17" s="24">
        <f>F21+F34+F38</f>
        <v>0</v>
      </c>
      <c r="G17" s="21"/>
      <c r="H17" s="22"/>
      <c r="I17" s="22"/>
      <c r="O17" s="7">
        <f>SUM(D17:F17)</f>
        <v>264281.8</v>
      </c>
    </row>
    <row r="18" spans="1:15" s="1" customFormat="1" ht="12.75">
      <c r="A18" s="44"/>
      <c r="B18" s="41"/>
      <c r="C18" s="20" t="s">
        <v>14</v>
      </c>
      <c r="D18" s="24">
        <f>D22+D35</f>
        <v>631518.2000000001</v>
      </c>
      <c r="E18" s="24">
        <f>E22+E35</f>
        <v>19304.3</v>
      </c>
      <c r="F18" s="24">
        <f>F22+F35</f>
        <v>11409.199999999999</v>
      </c>
      <c r="G18" s="12"/>
      <c r="H18" s="12"/>
      <c r="I18" s="12"/>
      <c r="O18" s="7">
        <f>SUM(D18:F18)</f>
        <v>662231.7000000001</v>
      </c>
    </row>
    <row r="19" spans="1:15" s="1" customFormat="1" ht="12.75">
      <c r="A19" s="33" t="s">
        <v>20</v>
      </c>
      <c r="B19" s="33" t="s">
        <v>19</v>
      </c>
      <c r="C19" s="17" t="s">
        <v>11</v>
      </c>
      <c r="D19" s="24">
        <f>D20+D22</f>
        <v>1114068.3</v>
      </c>
      <c r="E19" s="24">
        <f>E20+E22</f>
        <v>352632</v>
      </c>
      <c r="F19" s="24">
        <f>F20+F22</f>
        <v>194736.9</v>
      </c>
      <c r="G19" s="12"/>
      <c r="H19" s="12"/>
      <c r="I19" s="12"/>
      <c r="O19" s="7">
        <f>SUM(D19:F19)</f>
        <v>1661437.2</v>
      </c>
    </row>
    <row r="20" spans="1:15" s="1" customFormat="1" ht="25.5">
      <c r="A20" s="33"/>
      <c r="B20" s="33"/>
      <c r="C20" s="20" t="s">
        <v>12</v>
      </c>
      <c r="D20" s="24">
        <v>484985</v>
      </c>
      <c r="E20" s="24">
        <v>335000</v>
      </c>
      <c r="F20" s="24">
        <v>185000</v>
      </c>
      <c r="G20" s="12"/>
      <c r="H20" s="12"/>
      <c r="I20" s="12"/>
      <c r="O20" s="7">
        <f>SUM(D20:F20)</f>
        <v>1004985</v>
      </c>
    </row>
    <row r="21" spans="1:15" s="1" customFormat="1" ht="25.5">
      <c r="A21" s="33"/>
      <c r="B21" s="33"/>
      <c r="C21" s="20" t="s">
        <v>13</v>
      </c>
      <c r="D21" s="24">
        <v>254490.8</v>
      </c>
      <c r="E21" s="24">
        <v>0</v>
      </c>
      <c r="F21" s="24">
        <v>0</v>
      </c>
      <c r="G21" s="12"/>
      <c r="H21" s="12"/>
      <c r="I21" s="12"/>
      <c r="O21" s="7">
        <f>SUM(D21:F21)</f>
        <v>254490.8</v>
      </c>
    </row>
    <row r="22" spans="1:15" s="1" customFormat="1" ht="12.75">
      <c r="A22" s="33"/>
      <c r="B22" s="33"/>
      <c r="C22" s="20" t="s">
        <v>14</v>
      </c>
      <c r="D22" s="24">
        <v>629083.3</v>
      </c>
      <c r="E22" s="24">
        <v>17632</v>
      </c>
      <c r="F22" s="24">
        <v>9736.9</v>
      </c>
      <c r="G22" s="12"/>
      <c r="H22" s="12"/>
      <c r="I22" s="12"/>
      <c r="O22" s="1" t="s">
        <v>2</v>
      </c>
    </row>
    <row r="23" spans="1:9" s="1" customFormat="1" ht="12.75">
      <c r="A23" s="33" t="s">
        <v>21</v>
      </c>
      <c r="B23" s="33" t="s">
        <v>22</v>
      </c>
      <c r="C23" s="17" t="s">
        <v>11</v>
      </c>
      <c r="D23" s="24">
        <f>D24</f>
        <v>150</v>
      </c>
      <c r="E23" s="24">
        <f>E24</f>
        <v>150</v>
      </c>
      <c r="F23" s="24">
        <f>F24</f>
        <v>150</v>
      </c>
      <c r="G23" s="12"/>
      <c r="H23" s="12"/>
      <c r="I23" s="12"/>
    </row>
    <row r="24" spans="1:9" s="1" customFormat="1" ht="25.5">
      <c r="A24" s="33"/>
      <c r="B24" s="33"/>
      <c r="C24" s="20" t="s">
        <v>12</v>
      </c>
      <c r="D24" s="24">
        <v>150</v>
      </c>
      <c r="E24" s="24">
        <v>150</v>
      </c>
      <c r="F24" s="24">
        <v>150</v>
      </c>
      <c r="G24" s="12"/>
      <c r="H24" s="12"/>
      <c r="I24" s="12"/>
    </row>
    <row r="25" spans="1:9" s="1" customFormat="1" ht="12.75">
      <c r="A25" s="33" t="s">
        <v>25</v>
      </c>
      <c r="B25" s="33" t="s">
        <v>23</v>
      </c>
      <c r="C25" s="17" t="s">
        <v>11</v>
      </c>
      <c r="D25" s="24">
        <f>D26</f>
        <v>0</v>
      </c>
      <c r="E25" s="24">
        <f>E26</f>
        <v>0</v>
      </c>
      <c r="F25" s="24">
        <f>F26</f>
        <v>0</v>
      </c>
      <c r="G25" s="12"/>
      <c r="H25" s="12"/>
      <c r="I25" s="12"/>
    </row>
    <row r="26" spans="1:9" s="1" customFormat="1" ht="30" customHeight="1">
      <c r="A26" s="33"/>
      <c r="B26" s="33"/>
      <c r="C26" s="20" t="s">
        <v>12</v>
      </c>
      <c r="D26" s="24">
        <v>0</v>
      </c>
      <c r="E26" s="24">
        <v>0</v>
      </c>
      <c r="F26" s="24">
        <v>0</v>
      </c>
      <c r="G26" s="12"/>
      <c r="H26" s="12"/>
      <c r="I26" s="12"/>
    </row>
    <row r="27" spans="1:9" s="1" customFormat="1" ht="12.75">
      <c r="A27" s="33" t="s">
        <v>26</v>
      </c>
      <c r="B27" s="33" t="s">
        <v>24</v>
      </c>
      <c r="C27" s="17" t="s">
        <v>11</v>
      </c>
      <c r="D27" s="24">
        <f>D28</f>
        <v>400</v>
      </c>
      <c r="E27" s="24">
        <f>E28</f>
        <v>400</v>
      </c>
      <c r="F27" s="24">
        <f>F28</f>
        <v>400</v>
      </c>
      <c r="G27" s="12"/>
      <c r="H27" s="12"/>
      <c r="I27" s="12"/>
    </row>
    <row r="28" spans="1:9" s="1" customFormat="1" ht="25.5">
      <c r="A28" s="33"/>
      <c r="B28" s="33"/>
      <c r="C28" s="20" t="s">
        <v>12</v>
      </c>
      <c r="D28" s="24">
        <v>400</v>
      </c>
      <c r="E28" s="24">
        <v>400</v>
      </c>
      <c r="F28" s="24">
        <v>400</v>
      </c>
      <c r="G28" s="12"/>
      <c r="H28" s="12"/>
      <c r="I28" s="12"/>
    </row>
    <row r="29" spans="1:9" s="1" customFormat="1" ht="56.25" customHeight="1">
      <c r="A29" s="16" t="s">
        <v>27</v>
      </c>
      <c r="B29" s="16" t="s">
        <v>33</v>
      </c>
      <c r="C29" s="17" t="s">
        <v>11</v>
      </c>
      <c r="D29" s="24">
        <v>0</v>
      </c>
      <c r="E29" s="24">
        <v>0</v>
      </c>
      <c r="F29" s="24">
        <v>0</v>
      </c>
      <c r="G29" s="12"/>
      <c r="H29" s="12"/>
      <c r="I29" s="12"/>
    </row>
    <row r="30" spans="1:9" s="1" customFormat="1" ht="12.75">
      <c r="A30" s="33" t="s">
        <v>28</v>
      </c>
      <c r="B30" s="33" t="s">
        <v>34</v>
      </c>
      <c r="C30" s="17" t="s">
        <v>11</v>
      </c>
      <c r="D30" s="24">
        <f>D31</f>
        <v>400</v>
      </c>
      <c r="E30" s="24">
        <f>E31</f>
        <v>400</v>
      </c>
      <c r="F30" s="24">
        <f>F31</f>
        <v>400</v>
      </c>
      <c r="G30" s="12"/>
      <c r="H30" s="12"/>
      <c r="I30" s="12"/>
    </row>
    <row r="31" spans="1:9" s="1" customFormat="1" ht="25.5">
      <c r="A31" s="33"/>
      <c r="B31" s="33"/>
      <c r="C31" s="20" t="s">
        <v>12</v>
      </c>
      <c r="D31" s="24">
        <v>400</v>
      </c>
      <c r="E31" s="24">
        <v>400</v>
      </c>
      <c r="F31" s="24">
        <v>400</v>
      </c>
      <c r="G31" s="12"/>
      <c r="H31" s="12"/>
      <c r="I31" s="12"/>
    </row>
    <row r="32" spans="1:9" s="1" customFormat="1" ht="12.75">
      <c r="A32" s="33" t="s">
        <v>29</v>
      </c>
      <c r="B32" s="33" t="s">
        <v>35</v>
      </c>
      <c r="C32" s="17" t="s">
        <v>11</v>
      </c>
      <c r="D32" s="24">
        <f>D33+D35</f>
        <v>15987.9</v>
      </c>
      <c r="E32" s="24">
        <f>E33+E35</f>
        <v>8361.3</v>
      </c>
      <c r="F32" s="24">
        <f>F33+F35</f>
        <v>8361.3</v>
      </c>
      <c r="G32" s="12"/>
      <c r="H32" s="12"/>
      <c r="I32" s="12"/>
    </row>
    <row r="33" spans="1:16" ht="25.5">
      <c r="A33" s="33"/>
      <c r="B33" s="33"/>
      <c r="C33" s="20" t="s">
        <v>12</v>
      </c>
      <c r="D33" s="24">
        <v>13553</v>
      </c>
      <c r="E33" s="24">
        <v>6689</v>
      </c>
      <c r="F33" s="24">
        <v>6689</v>
      </c>
      <c r="G33" s="12"/>
      <c r="H33" s="12"/>
      <c r="I33" s="12"/>
      <c r="P33" s="1"/>
    </row>
    <row r="34" spans="1:16" ht="25.5">
      <c r="A34" s="33"/>
      <c r="B34" s="33"/>
      <c r="C34" s="20" t="s">
        <v>13</v>
      </c>
      <c r="D34" s="24">
        <v>6864</v>
      </c>
      <c r="E34" s="24">
        <v>0</v>
      </c>
      <c r="F34" s="24">
        <v>0</v>
      </c>
      <c r="G34" s="12"/>
      <c r="H34" s="12"/>
      <c r="I34" s="12"/>
      <c r="P34" s="1"/>
    </row>
    <row r="35" spans="1:16" ht="12.75">
      <c r="A35" s="33"/>
      <c r="B35" s="33"/>
      <c r="C35" s="20" t="s">
        <v>14</v>
      </c>
      <c r="D35" s="24">
        <v>2434.9</v>
      </c>
      <c r="E35" s="24">
        <v>1672.3</v>
      </c>
      <c r="F35" s="24">
        <v>1672.3</v>
      </c>
      <c r="G35" s="12"/>
      <c r="H35" s="12"/>
      <c r="I35" s="12"/>
      <c r="P35" s="1"/>
    </row>
    <row r="36" spans="1:16" ht="12.75">
      <c r="A36" s="33" t="s">
        <v>30</v>
      </c>
      <c r="B36" s="33" t="s">
        <v>36</v>
      </c>
      <c r="C36" s="17" t="s">
        <v>11</v>
      </c>
      <c r="D36" s="24">
        <f>D37</f>
        <v>7027</v>
      </c>
      <c r="E36" s="24">
        <f>E37</f>
        <v>100</v>
      </c>
      <c r="F36" s="24">
        <f>F37</f>
        <v>100</v>
      </c>
      <c r="G36" s="12"/>
      <c r="H36" s="12"/>
      <c r="I36" s="12"/>
      <c r="P36" s="1"/>
    </row>
    <row r="37" spans="1:16" ht="25.5">
      <c r="A37" s="33"/>
      <c r="B37" s="33"/>
      <c r="C37" s="20" t="s">
        <v>12</v>
      </c>
      <c r="D37" s="24">
        <v>7027</v>
      </c>
      <c r="E37" s="24">
        <v>100</v>
      </c>
      <c r="F37" s="24">
        <v>100</v>
      </c>
      <c r="G37" s="12"/>
      <c r="H37" s="12"/>
      <c r="I37" s="12"/>
      <c r="P37" s="1"/>
    </row>
    <row r="38" spans="1:16" ht="25.5">
      <c r="A38" s="33"/>
      <c r="B38" s="33"/>
      <c r="C38" s="20" t="s">
        <v>13</v>
      </c>
      <c r="D38" s="24">
        <v>2927</v>
      </c>
      <c r="E38" s="24">
        <v>0</v>
      </c>
      <c r="F38" s="24">
        <v>0</v>
      </c>
      <c r="G38" s="12"/>
      <c r="H38" s="12"/>
      <c r="I38" s="12"/>
      <c r="P38" s="1"/>
    </row>
    <row r="39" spans="1:16" ht="12.75">
      <c r="A39" s="33" t="s">
        <v>31</v>
      </c>
      <c r="B39" s="33" t="s">
        <v>37</v>
      </c>
      <c r="C39" s="17" t="s">
        <v>11</v>
      </c>
      <c r="D39" s="24">
        <f>D40</f>
        <v>1650</v>
      </c>
      <c r="E39" s="24">
        <f>E40</f>
        <v>1650</v>
      </c>
      <c r="F39" s="24">
        <f>F40</f>
        <v>1650</v>
      </c>
      <c r="G39" s="12"/>
      <c r="H39" s="12"/>
      <c r="I39" s="12"/>
      <c r="P39" s="1"/>
    </row>
    <row r="40" spans="1:16" ht="39" customHeight="1">
      <c r="A40" s="33"/>
      <c r="B40" s="33"/>
      <c r="C40" s="20" t="s">
        <v>12</v>
      </c>
      <c r="D40" s="24">
        <v>1650</v>
      </c>
      <c r="E40" s="24">
        <v>1650</v>
      </c>
      <c r="F40" s="24">
        <v>1650</v>
      </c>
      <c r="G40" s="12"/>
      <c r="H40" s="12"/>
      <c r="I40" s="12"/>
      <c r="P40" s="1"/>
    </row>
    <row r="41" spans="1:16" ht="38.25">
      <c r="A41" s="16" t="s">
        <v>32</v>
      </c>
      <c r="B41" s="17" t="s">
        <v>38</v>
      </c>
      <c r="C41" s="17" t="s">
        <v>11</v>
      </c>
      <c r="D41" s="24">
        <v>0</v>
      </c>
      <c r="E41" s="24">
        <v>0</v>
      </c>
      <c r="F41" s="24">
        <v>0</v>
      </c>
      <c r="G41" s="12"/>
      <c r="H41" s="12"/>
      <c r="I41" s="12"/>
      <c r="P41" s="1"/>
    </row>
    <row r="42" spans="1:16" ht="12.75">
      <c r="A42" s="33" t="s">
        <v>40</v>
      </c>
      <c r="B42" s="45" t="s">
        <v>39</v>
      </c>
      <c r="C42" s="17" t="s">
        <v>11</v>
      </c>
      <c r="D42" s="24">
        <f>D43+D45</f>
        <v>7997100.607709999</v>
      </c>
      <c r="E42" s="24">
        <f>E43+E45</f>
        <v>6489785.968520001</v>
      </c>
      <c r="F42" s="24">
        <f>F43+F45</f>
        <v>6357363.346860001</v>
      </c>
      <c r="G42" s="19">
        <f>SUM(D42:F42)</f>
        <v>20844249.923090003</v>
      </c>
      <c r="H42" s="12"/>
      <c r="I42" s="12"/>
      <c r="O42" s="7">
        <f>SUM(D42:F42)</f>
        <v>20844249.923090003</v>
      </c>
      <c r="P42" s="31">
        <v>20844249.9</v>
      </c>
    </row>
    <row r="43" spans="1:16" ht="25.5">
      <c r="A43" s="33"/>
      <c r="B43" s="45"/>
      <c r="C43" s="17" t="s">
        <v>12</v>
      </c>
      <c r="D43" s="24">
        <f>D47+D50+D53+D56+D61+D63+D66+D68+D70+D72+D75</f>
        <v>7853777.00771</v>
      </c>
      <c r="E43" s="24">
        <f>E47+E50+E53+E56+E61+E63+E66+E68+E70+E72+E75</f>
        <v>6457522.76852</v>
      </c>
      <c r="F43" s="24">
        <f>F47+F50+F53+F56+F61+F63+F66+F68+F70+F72+F75</f>
        <v>6333415.9468600005</v>
      </c>
      <c r="G43" s="19">
        <f>D43-D44</f>
        <v>7420163.29426</v>
      </c>
      <c r="H43" s="19">
        <f>E43-E44</f>
        <v>6457522.76852</v>
      </c>
      <c r="I43" s="19">
        <f>F43-F44</f>
        <v>6333415.9468600005</v>
      </c>
      <c r="O43" s="7">
        <f>D43-D44</f>
        <v>7420163.29426</v>
      </c>
      <c r="P43" s="7">
        <f>SUM(D43:F43)-D44</f>
        <v>20211102.00964</v>
      </c>
    </row>
    <row r="44" spans="1:9" s="6" customFormat="1" ht="25.5">
      <c r="A44" s="33"/>
      <c r="B44" s="45"/>
      <c r="C44" s="20" t="s">
        <v>13</v>
      </c>
      <c r="D44" s="24">
        <f>D48+D51+D57+D73</f>
        <v>433613.7134499999</v>
      </c>
      <c r="E44" s="24">
        <f>E48+E51+E57+E73</f>
        <v>0</v>
      </c>
      <c r="F44" s="24">
        <f>F48+F51+F57+F73</f>
        <v>0</v>
      </c>
      <c r="G44" s="21"/>
      <c r="H44" s="22"/>
      <c r="I44" s="22"/>
    </row>
    <row r="45" spans="1:18" ht="12.75">
      <c r="A45" s="33"/>
      <c r="B45" s="45"/>
      <c r="C45" s="20" t="s">
        <v>14</v>
      </c>
      <c r="D45" s="25">
        <f>D58+D54</f>
        <v>143323.6</v>
      </c>
      <c r="E45" s="25">
        <f>E58+E54</f>
        <v>32263.2</v>
      </c>
      <c r="F45" s="25">
        <f>F58+F54</f>
        <v>23947.4</v>
      </c>
      <c r="G45" s="12"/>
      <c r="H45" s="12"/>
      <c r="I45" s="12"/>
      <c r="N45" s="7">
        <f>SUM(D45:F45)</f>
        <v>199534.2</v>
      </c>
      <c r="O45" s="25">
        <f>10234.5+7000+7000+3750+83794+30+6440+40362</f>
        <v>158610.5</v>
      </c>
      <c r="P45" s="25">
        <f>38950.1+1750</f>
        <v>40700.1</v>
      </c>
      <c r="Q45" s="25">
        <f>30105.2+1750</f>
        <v>31855.2</v>
      </c>
      <c r="R45" s="25">
        <f>3133+1750</f>
        <v>4883</v>
      </c>
    </row>
    <row r="46" spans="1:16" ht="12.75" customHeight="1">
      <c r="A46" s="33" t="s">
        <v>42</v>
      </c>
      <c r="B46" s="33" t="s">
        <v>41</v>
      </c>
      <c r="C46" s="17" t="s">
        <v>11</v>
      </c>
      <c r="D46" s="24">
        <f>D47</f>
        <v>6364961.4</v>
      </c>
      <c r="E46" s="24">
        <f>E47</f>
        <v>5071644.8</v>
      </c>
      <c r="F46" s="24">
        <f>F47</f>
        <v>5071644.8</v>
      </c>
      <c r="G46" s="12"/>
      <c r="H46" s="12"/>
      <c r="I46" s="12"/>
      <c r="P46" s="1"/>
    </row>
    <row r="47" spans="1:16" ht="25.5">
      <c r="A47" s="33"/>
      <c r="B47" s="33"/>
      <c r="C47" s="17" t="s">
        <v>12</v>
      </c>
      <c r="D47" s="24">
        <v>6364961.4</v>
      </c>
      <c r="E47" s="24">
        <v>5071644.8</v>
      </c>
      <c r="F47" s="24">
        <v>5071644.8</v>
      </c>
      <c r="G47" s="12"/>
      <c r="H47" s="12"/>
      <c r="I47" s="12"/>
      <c r="P47" s="1"/>
    </row>
    <row r="48" spans="1:16" ht="25.5">
      <c r="A48" s="33"/>
      <c r="B48" s="46"/>
      <c r="C48" s="20" t="s">
        <v>13</v>
      </c>
      <c r="D48" s="24">
        <v>120941</v>
      </c>
      <c r="E48" s="24">
        <v>0</v>
      </c>
      <c r="F48" s="24">
        <v>0</v>
      </c>
      <c r="G48" s="12"/>
      <c r="H48" s="12"/>
      <c r="I48" s="12"/>
      <c r="P48" s="1"/>
    </row>
    <row r="49" spans="1:9" s="1" customFormat="1" ht="12.75" customHeight="1">
      <c r="A49" s="33" t="s">
        <v>43</v>
      </c>
      <c r="B49" s="33" t="s">
        <v>49</v>
      </c>
      <c r="C49" s="17" t="s">
        <v>11</v>
      </c>
      <c r="D49" s="24">
        <f>D50</f>
        <v>390372.97716999997</v>
      </c>
      <c r="E49" s="24">
        <f>E50</f>
        <v>338852.39943</v>
      </c>
      <c r="F49" s="24">
        <f>F50</f>
        <v>340204.96427</v>
      </c>
      <c r="G49" s="12"/>
      <c r="H49" s="12"/>
      <c r="I49" s="12"/>
    </row>
    <row r="50" spans="1:9" s="1" customFormat="1" ht="25.5">
      <c r="A50" s="33"/>
      <c r="B50" s="33"/>
      <c r="C50" s="17" t="s">
        <v>12</v>
      </c>
      <c r="D50" s="24">
        <v>390372.97716999997</v>
      </c>
      <c r="E50" s="24">
        <v>338852.39943</v>
      </c>
      <c r="F50" s="24">
        <v>340204.96427</v>
      </c>
      <c r="G50" s="12"/>
      <c r="H50" s="12"/>
      <c r="I50" s="12"/>
    </row>
    <row r="51" spans="1:9" s="1" customFormat="1" ht="25.5">
      <c r="A51" s="33"/>
      <c r="B51" s="46"/>
      <c r="C51" s="20" t="s">
        <v>13</v>
      </c>
      <c r="D51" s="24">
        <v>2328</v>
      </c>
      <c r="E51" s="24">
        <v>0</v>
      </c>
      <c r="F51" s="24">
        <v>0</v>
      </c>
      <c r="G51" s="12"/>
      <c r="H51" s="12"/>
      <c r="I51" s="12"/>
    </row>
    <row r="52" spans="1:9" s="1" customFormat="1" ht="12.75" customHeight="1">
      <c r="A52" s="33" t="s">
        <v>44</v>
      </c>
      <c r="B52" s="33" t="s">
        <v>50</v>
      </c>
      <c r="C52" s="17" t="s">
        <v>11</v>
      </c>
      <c r="D52" s="24">
        <f>D53+D54</f>
        <v>202945.2</v>
      </c>
      <c r="E52" s="24">
        <f>E53+E54</f>
        <v>505263.2</v>
      </c>
      <c r="F52" s="24">
        <f>F53+F54</f>
        <v>338947.4</v>
      </c>
      <c r="G52" s="12"/>
      <c r="H52" s="12"/>
      <c r="I52" s="12"/>
    </row>
    <row r="53" spans="1:9" s="1" customFormat="1" ht="12.75" customHeight="1">
      <c r="A53" s="33"/>
      <c r="B53" s="33"/>
      <c r="C53" s="17" t="s">
        <v>12</v>
      </c>
      <c r="D53" s="24">
        <v>154454</v>
      </c>
      <c r="E53" s="24">
        <v>480000</v>
      </c>
      <c r="F53" s="24">
        <v>322000</v>
      </c>
      <c r="G53" s="12"/>
      <c r="H53" s="12"/>
      <c r="I53" s="12"/>
    </row>
    <row r="54" spans="1:9" s="1" customFormat="1" ht="12.75">
      <c r="A54" s="33"/>
      <c r="B54" s="33"/>
      <c r="C54" s="20" t="s">
        <v>14</v>
      </c>
      <c r="D54" s="24">
        <v>48491.200000000004</v>
      </c>
      <c r="E54" s="24">
        <v>25263.2</v>
      </c>
      <c r="F54" s="24">
        <v>16947.4</v>
      </c>
      <c r="G54" s="12"/>
      <c r="H54" s="12"/>
      <c r="I54" s="12"/>
    </row>
    <row r="55" spans="1:9" s="1" customFormat="1" ht="12.75" customHeight="1">
      <c r="A55" s="33" t="s">
        <v>45</v>
      </c>
      <c r="B55" s="33" t="s">
        <v>51</v>
      </c>
      <c r="C55" s="17" t="s">
        <v>11</v>
      </c>
      <c r="D55" s="24">
        <f>D56+D58</f>
        <v>602114.58595</v>
      </c>
      <c r="E55" s="24">
        <f>E56+E58</f>
        <v>123827.2</v>
      </c>
      <c r="F55" s="24">
        <f>F56+F58</f>
        <v>130827.2</v>
      </c>
      <c r="G55" s="12"/>
      <c r="H55" s="12"/>
      <c r="I55" s="12"/>
    </row>
    <row r="56" spans="1:9" s="1" customFormat="1" ht="25.5">
      <c r="A56" s="33"/>
      <c r="B56" s="33"/>
      <c r="C56" s="17" t="s">
        <v>12</v>
      </c>
      <c r="D56" s="24">
        <v>507282.18595</v>
      </c>
      <c r="E56" s="24">
        <v>116827.2</v>
      </c>
      <c r="F56" s="24">
        <v>123827.2</v>
      </c>
      <c r="G56" s="12"/>
      <c r="H56" s="12"/>
      <c r="I56" s="12"/>
    </row>
    <row r="57" spans="1:9" s="1" customFormat="1" ht="25.5">
      <c r="A57" s="33"/>
      <c r="B57" s="33"/>
      <c r="C57" s="20" t="s">
        <v>13</v>
      </c>
      <c r="D57" s="24">
        <v>303944.7134499999</v>
      </c>
      <c r="E57" s="24">
        <v>0</v>
      </c>
      <c r="F57" s="24">
        <v>0</v>
      </c>
      <c r="G57" s="12"/>
      <c r="H57" s="12"/>
      <c r="I57" s="12"/>
    </row>
    <row r="58" spans="1:9" s="1" customFormat="1" ht="12.75">
      <c r="A58" s="33"/>
      <c r="B58" s="33"/>
      <c r="C58" s="20" t="s">
        <v>14</v>
      </c>
      <c r="D58" s="24">
        <v>94832.4</v>
      </c>
      <c r="E58" s="24">
        <v>7000</v>
      </c>
      <c r="F58" s="24">
        <v>7000</v>
      </c>
      <c r="G58" s="12"/>
      <c r="H58" s="12"/>
      <c r="I58" s="12"/>
    </row>
    <row r="59" spans="1:9" s="1" customFormat="1" ht="25.5">
      <c r="A59" s="16" t="s">
        <v>46</v>
      </c>
      <c r="B59" s="16" t="s">
        <v>52</v>
      </c>
      <c r="C59" s="17" t="s">
        <v>11</v>
      </c>
      <c r="D59" s="24">
        <v>0</v>
      </c>
      <c r="E59" s="24">
        <v>0</v>
      </c>
      <c r="F59" s="24">
        <v>0</v>
      </c>
      <c r="G59" s="12"/>
      <c r="H59" s="12"/>
      <c r="I59" s="12"/>
    </row>
    <row r="60" spans="1:9" s="1" customFormat="1" ht="12.75" customHeight="1">
      <c r="A60" s="33" t="s">
        <v>47</v>
      </c>
      <c r="B60" s="33" t="s">
        <v>53</v>
      </c>
      <c r="C60" s="17" t="s">
        <v>11</v>
      </c>
      <c r="D60" s="24">
        <f>D61</f>
        <v>23614.9791</v>
      </c>
      <c r="E60" s="24">
        <f>E61</f>
        <v>26419.14661</v>
      </c>
      <c r="F60" s="24">
        <f>F61</f>
        <v>26487.87061</v>
      </c>
      <c r="G60" s="12"/>
      <c r="H60" s="12"/>
      <c r="I60" s="12"/>
    </row>
    <row r="61" spans="1:9" s="1" customFormat="1" ht="25.5">
      <c r="A61" s="33"/>
      <c r="B61" s="33"/>
      <c r="C61" s="17" t="s">
        <v>12</v>
      </c>
      <c r="D61" s="24">
        <v>23614.9791</v>
      </c>
      <c r="E61" s="24">
        <v>26419.14661</v>
      </c>
      <c r="F61" s="24">
        <v>26487.87061</v>
      </c>
      <c r="G61" s="12"/>
      <c r="H61" s="12"/>
      <c r="I61" s="12"/>
    </row>
    <row r="62" spans="1:9" s="1" customFormat="1" ht="12.75" customHeight="1">
      <c r="A62" s="33" t="s">
        <v>48</v>
      </c>
      <c r="B62" s="33" t="s">
        <v>54</v>
      </c>
      <c r="C62" s="17" t="s">
        <v>11</v>
      </c>
      <c r="D62" s="24">
        <f>D63</f>
        <v>376122.6</v>
      </c>
      <c r="E62" s="24">
        <f>E63</f>
        <v>403134.6</v>
      </c>
      <c r="F62" s="24">
        <f>F63</f>
        <v>428713.4</v>
      </c>
      <c r="G62" s="12"/>
      <c r="H62" s="12"/>
      <c r="I62" s="12"/>
    </row>
    <row r="63" spans="1:9" s="1" customFormat="1" ht="59.25" customHeight="1">
      <c r="A63" s="33"/>
      <c r="B63" s="33"/>
      <c r="C63" s="17" t="s">
        <v>12</v>
      </c>
      <c r="D63" s="24">
        <v>376122.6</v>
      </c>
      <c r="E63" s="24">
        <v>403134.6</v>
      </c>
      <c r="F63" s="24">
        <v>428713.4</v>
      </c>
      <c r="G63" s="12"/>
      <c r="H63" s="12"/>
      <c r="I63" s="12"/>
    </row>
    <row r="64" spans="1:9" s="1" customFormat="1" ht="51">
      <c r="A64" s="16" t="s">
        <v>55</v>
      </c>
      <c r="B64" s="17" t="s">
        <v>62</v>
      </c>
      <c r="C64" s="17" t="s">
        <v>11</v>
      </c>
      <c r="D64" s="24">
        <v>0</v>
      </c>
      <c r="E64" s="24">
        <v>0</v>
      </c>
      <c r="F64" s="24">
        <v>0</v>
      </c>
      <c r="G64" s="12"/>
      <c r="H64" s="12"/>
      <c r="I64" s="12"/>
    </row>
    <row r="65" spans="1:16" ht="12.75" customHeight="1">
      <c r="A65" s="33" t="s">
        <v>56</v>
      </c>
      <c r="B65" s="33" t="s">
        <v>63</v>
      </c>
      <c r="C65" s="17" t="s">
        <v>11</v>
      </c>
      <c r="D65" s="24">
        <f>D66</f>
        <v>14650</v>
      </c>
      <c r="E65" s="24">
        <f>E66</f>
        <v>3650</v>
      </c>
      <c r="F65" s="24">
        <f>F66</f>
        <v>3650</v>
      </c>
      <c r="G65" s="12"/>
      <c r="H65" s="12"/>
      <c r="I65" s="12"/>
      <c r="P65" s="1"/>
    </row>
    <row r="66" spans="1:16" ht="52.5" customHeight="1">
      <c r="A66" s="33"/>
      <c r="B66" s="33"/>
      <c r="C66" s="17" t="s">
        <v>12</v>
      </c>
      <c r="D66" s="24">
        <v>14650</v>
      </c>
      <c r="E66" s="24">
        <v>3650</v>
      </c>
      <c r="F66" s="24">
        <v>3650</v>
      </c>
      <c r="G66" s="12"/>
      <c r="H66" s="12"/>
      <c r="I66" s="12"/>
      <c r="P66" s="1"/>
    </row>
    <row r="67" spans="1:16" ht="12.75" customHeight="1">
      <c r="A67" s="33" t="s">
        <v>57</v>
      </c>
      <c r="B67" s="33" t="s">
        <v>64</v>
      </c>
      <c r="C67" s="17" t="s">
        <v>11</v>
      </c>
      <c r="D67" s="24">
        <f>D68</f>
        <v>510</v>
      </c>
      <c r="E67" s="24">
        <f>E68</f>
        <v>460</v>
      </c>
      <c r="F67" s="24">
        <f>F68</f>
        <v>360</v>
      </c>
      <c r="G67" s="12"/>
      <c r="H67" s="12"/>
      <c r="I67" s="12"/>
      <c r="P67" s="1"/>
    </row>
    <row r="68" spans="1:16" ht="25.5">
      <c r="A68" s="33"/>
      <c r="B68" s="33"/>
      <c r="C68" s="17" t="s">
        <v>12</v>
      </c>
      <c r="D68" s="24">
        <v>510</v>
      </c>
      <c r="E68" s="24">
        <v>460</v>
      </c>
      <c r="F68" s="24">
        <v>360</v>
      </c>
      <c r="G68" s="12"/>
      <c r="H68" s="12"/>
      <c r="I68" s="12"/>
      <c r="P68" s="1"/>
    </row>
    <row r="69" spans="1:16" ht="12.75" customHeight="1">
      <c r="A69" s="33" t="s">
        <v>58</v>
      </c>
      <c r="B69" s="33" t="s">
        <v>65</v>
      </c>
      <c r="C69" s="17" t="s">
        <v>11</v>
      </c>
      <c r="D69" s="24">
        <f>D70</f>
        <v>11738.66549</v>
      </c>
      <c r="E69" s="24">
        <f>E70</f>
        <v>12899.422480000001</v>
      </c>
      <c r="F69" s="24">
        <f>F70</f>
        <v>12892.51198</v>
      </c>
      <c r="G69" s="12"/>
      <c r="H69" s="12"/>
      <c r="I69" s="12"/>
      <c r="P69" s="1"/>
    </row>
    <row r="70" spans="1:16" ht="41.25" customHeight="1">
      <c r="A70" s="33"/>
      <c r="B70" s="33"/>
      <c r="C70" s="17" t="s">
        <v>12</v>
      </c>
      <c r="D70" s="24">
        <v>11738.66549</v>
      </c>
      <c r="E70" s="24">
        <v>12899.422480000001</v>
      </c>
      <c r="F70" s="24">
        <v>12892.51198</v>
      </c>
      <c r="G70" s="12"/>
      <c r="H70" s="12"/>
      <c r="I70" s="12"/>
      <c r="P70" s="1"/>
    </row>
    <row r="71" spans="1:16" ht="12.75" customHeight="1">
      <c r="A71" s="33" t="s">
        <v>59</v>
      </c>
      <c r="B71" s="33" t="s">
        <v>66</v>
      </c>
      <c r="C71" s="17" t="s">
        <v>11</v>
      </c>
      <c r="D71" s="24">
        <f>D72</f>
        <v>9932.2</v>
      </c>
      <c r="E71" s="24">
        <f>E72</f>
        <v>3497.2</v>
      </c>
      <c r="F71" s="24">
        <f>F72</f>
        <v>3497.2</v>
      </c>
      <c r="G71" s="12"/>
      <c r="H71" s="12"/>
      <c r="I71" s="12"/>
      <c r="P71" s="1"/>
    </row>
    <row r="72" spans="1:16" ht="25.5">
      <c r="A72" s="33"/>
      <c r="B72" s="33"/>
      <c r="C72" s="17" t="s">
        <v>12</v>
      </c>
      <c r="D72" s="24">
        <v>9932.2</v>
      </c>
      <c r="E72" s="24">
        <v>3497.2</v>
      </c>
      <c r="F72" s="24">
        <v>3497.2</v>
      </c>
      <c r="G72" s="12"/>
      <c r="H72" s="12"/>
      <c r="I72" s="12"/>
      <c r="P72" s="1"/>
    </row>
    <row r="73" spans="1:16" ht="25.5">
      <c r="A73" s="33"/>
      <c r="B73" s="46"/>
      <c r="C73" s="20" t="s">
        <v>13</v>
      </c>
      <c r="D73" s="24">
        <v>6400</v>
      </c>
      <c r="E73" s="24">
        <v>0</v>
      </c>
      <c r="F73" s="24">
        <v>0</v>
      </c>
      <c r="G73" s="12"/>
      <c r="H73" s="12"/>
      <c r="I73" s="12"/>
      <c r="P73" s="1"/>
    </row>
    <row r="74" spans="1:16" ht="12.75" customHeight="1">
      <c r="A74" s="33" t="s">
        <v>60</v>
      </c>
      <c r="B74" s="33" t="s">
        <v>67</v>
      </c>
      <c r="C74" s="17" t="s">
        <v>11</v>
      </c>
      <c r="D74" s="24">
        <f>D75</f>
        <v>138</v>
      </c>
      <c r="E74" s="24">
        <f>E75</f>
        <v>138</v>
      </c>
      <c r="F74" s="24">
        <f>F75</f>
        <v>138</v>
      </c>
      <c r="G74" s="12"/>
      <c r="H74" s="12"/>
      <c r="I74" s="12"/>
      <c r="P74" s="1"/>
    </row>
    <row r="75" spans="1:16" ht="39.75" customHeight="1">
      <c r="A75" s="33"/>
      <c r="B75" s="33"/>
      <c r="C75" s="17" t="s">
        <v>12</v>
      </c>
      <c r="D75" s="24">
        <v>138</v>
      </c>
      <c r="E75" s="24">
        <v>138</v>
      </c>
      <c r="F75" s="24">
        <v>138</v>
      </c>
      <c r="G75" s="12"/>
      <c r="H75" s="12"/>
      <c r="I75" s="12"/>
      <c r="P75" s="1"/>
    </row>
    <row r="76" spans="1:16" ht="51">
      <c r="A76" s="16" t="s">
        <v>61</v>
      </c>
      <c r="B76" s="17" t="s">
        <v>68</v>
      </c>
      <c r="C76" s="17" t="s">
        <v>11</v>
      </c>
      <c r="D76" s="24">
        <v>0</v>
      </c>
      <c r="E76" s="24">
        <v>0</v>
      </c>
      <c r="F76" s="24">
        <v>0</v>
      </c>
      <c r="G76" s="12"/>
      <c r="H76" s="12"/>
      <c r="I76" s="12"/>
      <c r="P76" s="1"/>
    </row>
    <row r="77" spans="1:16" ht="12.75">
      <c r="A77" s="33" t="s">
        <v>69</v>
      </c>
      <c r="B77" s="33" t="s">
        <v>84</v>
      </c>
      <c r="C77" s="17" t="s">
        <v>11</v>
      </c>
      <c r="D77" s="24">
        <f>D78</f>
        <v>2280928.08392</v>
      </c>
      <c r="E77" s="24">
        <f>E78</f>
        <v>2348086.72988</v>
      </c>
      <c r="F77" s="24">
        <f>F78</f>
        <v>2358883.0569100003</v>
      </c>
      <c r="G77" s="19">
        <f>SUM(D77:F77)</f>
        <v>6987897.87071</v>
      </c>
      <c r="H77" s="12"/>
      <c r="I77" s="12"/>
      <c r="O77" s="7">
        <f>SUM(D77:F77)</f>
        <v>6987897.87071</v>
      </c>
      <c r="P77" s="31">
        <v>6987897.9</v>
      </c>
    </row>
    <row r="78" spans="1:16" ht="25.5">
      <c r="A78" s="33"/>
      <c r="B78" s="33"/>
      <c r="C78" s="17" t="s">
        <v>12</v>
      </c>
      <c r="D78" s="24">
        <f>D81+D84+D87+D89+D91+D93+D95+D97+D99+D101+D103+D105+D107+D109+D112</f>
        <v>2280928.08392</v>
      </c>
      <c r="E78" s="24">
        <f>E81+E84+E87+E89+E91+E93+E95+E97+E99+E101+E103+E105+E107+E109+E112</f>
        <v>2348086.72988</v>
      </c>
      <c r="F78" s="24">
        <f>F81+F84+F87+F89+F91+F93+F95+F97+F99+F101+F103+F105+F107+F109+F112</f>
        <v>2358883.0569100003</v>
      </c>
      <c r="G78" s="19">
        <f>D78-D79</f>
        <v>2274213.88392</v>
      </c>
      <c r="H78" s="19">
        <f>E78-E79</f>
        <v>2348086.72988</v>
      </c>
      <c r="I78" s="19">
        <f>F78-F79</f>
        <v>2358883.0569100003</v>
      </c>
      <c r="N78" s="7">
        <f>SUM(D78:F78)-D79</f>
        <v>6981183.67071</v>
      </c>
      <c r="O78" s="7">
        <f>D78-D79</f>
        <v>2274213.88392</v>
      </c>
      <c r="P78" s="1"/>
    </row>
    <row r="79" spans="1:9" s="6" customFormat="1" ht="25.5">
      <c r="A79" s="33"/>
      <c r="B79" s="33"/>
      <c r="C79" s="20" t="s">
        <v>13</v>
      </c>
      <c r="D79" s="24">
        <f>D85+D82</f>
        <v>6714.2</v>
      </c>
      <c r="E79" s="24">
        <f>E85+E82</f>
        <v>0</v>
      </c>
      <c r="F79" s="24">
        <f>F85+F82</f>
        <v>0</v>
      </c>
      <c r="G79" s="21"/>
      <c r="H79" s="22"/>
      <c r="I79" s="22"/>
    </row>
    <row r="80" spans="1:16" ht="12.75" customHeight="1">
      <c r="A80" s="33" t="s">
        <v>166</v>
      </c>
      <c r="B80" s="33" t="s">
        <v>85</v>
      </c>
      <c r="C80" s="23" t="s">
        <v>11</v>
      </c>
      <c r="D80" s="24">
        <f>D81</f>
        <v>2215922.65392</v>
      </c>
      <c r="E80" s="24">
        <f>E81</f>
        <v>2323854.42988</v>
      </c>
      <c r="F80" s="24">
        <f>F81</f>
        <v>2329297.2569100005</v>
      </c>
      <c r="G80" s="12"/>
      <c r="H80" s="12"/>
      <c r="I80" s="12"/>
      <c r="P80" s="1"/>
    </row>
    <row r="81" spans="1:9" s="1" customFormat="1" ht="25.5">
      <c r="A81" s="33"/>
      <c r="B81" s="33"/>
      <c r="C81" s="23" t="s">
        <v>12</v>
      </c>
      <c r="D81" s="24">
        <v>2215922.65392</v>
      </c>
      <c r="E81" s="24">
        <v>2323854.42988</v>
      </c>
      <c r="F81" s="24">
        <v>2329297.2569100005</v>
      </c>
      <c r="G81" s="12"/>
      <c r="H81" s="12"/>
      <c r="I81" s="12"/>
    </row>
    <row r="82" spans="1:9" s="1" customFormat="1" ht="25.5">
      <c r="A82" s="33"/>
      <c r="B82" s="33"/>
      <c r="C82" s="20" t="s">
        <v>13</v>
      </c>
      <c r="D82" s="24">
        <v>1411.2</v>
      </c>
      <c r="E82" s="24">
        <v>0</v>
      </c>
      <c r="F82" s="24">
        <v>0</v>
      </c>
      <c r="G82" s="12"/>
      <c r="H82" s="12"/>
      <c r="I82" s="12"/>
    </row>
    <row r="83" spans="1:9" s="1" customFormat="1" ht="12.75" customHeight="1">
      <c r="A83" s="33" t="s">
        <v>167</v>
      </c>
      <c r="B83" s="33" t="s">
        <v>86</v>
      </c>
      <c r="C83" s="23" t="s">
        <v>11</v>
      </c>
      <c r="D83" s="24">
        <f>D84</f>
        <v>53314.43</v>
      </c>
      <c r="E83" s="24">
        <f>E84</f>
        <v>13210.3</v>
      </c>
      <c r="F83" s="24">
        <f>F84</f>
        <v>18093.8</v>
      </c>
      <c r="G83" s="12"/>
      <c r="H83" s="12"/>
      <c r="I83" s="12"/>
    </row>
    <row r="84" spans="1:9" s="1" customFormat="1" ht="25.5">
      <c r="A84" s="33" t="s">
        <v>3</v>
      </c>
      <c r="B84" s="33"/>
      <c r="C84" s="23" t="s">
        <v>12</v>
      </c>
      <c r="D84" s="24">
        <v>53314.43</v>
      </c>
      <c r="E84" s="24">
        <v>13210.3</v>
      </c>
      <c r="F84" s="24">
        <v>18093.8</v>
      </c>
      <c r="G84" s="12"/>
      <c r="H84" s="12"/>
      <c r="I84" s="12"/>
    </row>
    <row r="85" spans="1:9" s="1" customFormat="1" ht="25.5">
      <c r="A85" s="33" t="s">
        <v>3</v>
      </c>
      <c r="B85" s="33"/>
      <c r="C85" s="20" t="s">
        <v>13</v>
      </c>
      <c r="D85" s="24">
        <v>5303</v>
      </c>
      <c r="E85" s="24">
        <v>0</v>
      </c>
      <c r="F85" s="24">
        <v>0</v>
      </c>
      <c r="G85" s="12"/>
      <c r="H85" s="12"/>
      <c r="I85" s="12"/>
    </row>
    <row r="86" spans="1:9" s="1" customFormat="1" ht="12.75" customHeight="1">
      <c r="A86" s="33" t="s">
        <v>168</v>
      </c>
      <c r="B86" s="33" t="s">
        <v>87</v>
      </c>
      <c r="C86" s="23" t="s">
        <v>11</v>
      </c>
      <c r="D86" s="24">
        <f>D87</f>
        <v>2174.4</v>
      </c>
      <c r="E86" s="24">
        <f>E87</f>
        <v>2174.4</v>
      </c>
      <c r="F86" s="24">
        <f>F87</f>
        <v>2174.4</v>
      </c>
      <c r="G86" s="12"/>
      <c r="H86" s="12"/>
      <c r="I86" s="12"/>
    </row>
    <row r="87" spans="1:9" s="1" customFormat="1" ht="90" customHeight="1">
      <c r="A87" s="33"/>
      <c r="B87" s="33"/>
      <c r="C87" s="23" t="s">
        <v>12</v>
      </c>
      <c r="D87" s="24">
        <v>2174.4</v>
      </c>
      <c r="E87" s="24">
        <v>2174.4</v>
      </c>
      <c r="F87" s="24">
        <v>2174.4</v>
      </c>
      <c r="G87" s="12"/>
      <c r="H87" s="12"/>
      <c r="I87" s="12"/>
    </row>
    <row r="88" spans="1:9" s="1" customFormat="1" ht="12.75" customHeight="1">
      <c r="A88" s="33" t="s">
        <v>70</v>
      </c>
      <c r="B88" s="33" t="s">
        <v>67</v>
      </c>
      <c r="C88" s="23" t="s">
        <v>11</v>
      </c>
      <c r="D88" s="24">
        <f>D89</f>
        <v>60</v>
      </c>
      <c r="E88" s="24">
        <f>E89</f>
        <v>60</v>
      </c>
      <c r="F88" s="24">
        <f>F89</f>
        <v>60</v>
      </c>
      <c r="G88" s="12"/>
      <c r="H88" s="12"/>
      <c r="I88" s="12"/>
    </row>
    <row r="89" spans="1:9" s="1" customFormat="1" ht="39" customHeight="1">
      <c r="A89" s="33"/>
      <c r="B89" s="33"/>
      <c r="C89" s="23" t="s">
        <v>12</v>
      </c>
      <c r="D89" s="24">
        <v>60</v>
      </c>
      <c r="E89" s="24">
        <v>60</v>
      </c>
      <c r="F89" s="24">
        <v>60</v>
      </c>
      <c r="G89" s="12"/>
      <c r="H89" s="12"/>
      <c r="I89" s="12"/>
    </row>
    <row r="90" spans="1:9" s="1" customFormat="1" ht="12.75" customHeight="1">
      <c r="A90" s="33" t="s">
        <v>71</v>
      </c>
      <c r="B90" s="33" t="s">
        <v>88</v>
      </c>
      <c r="C90" s="23" t="s">
        <v>11</v>
      </c>
      <c r="D90" s="24">
        <f>D91</f>
        <v>100</v>
      </c>
      <c r="E90" s="24">
        <f>E91</f>
        <v>100</v>
      </c>
      <c r="F90" s="24">
        <f>F91</f>
        <v>100</v>
      </c>
      <c r="G90" s="12"/>
      <c r="H90" s="12"/>
      <c r="I90" s="12"/>
    </row>
    <row r="91" spans="1:9" s="1" customFormat="1" ht="42.75" customHeight="1">
      <c r="A91" s="33"/>
      <c r="B91" s="33"/>
      <c r="C91" s="23" t="s">
        <v>12</v>
      </c>
      <c r="D91" s="24">
        <v>100</v>
      </c>
      <c r="E91" s="24">
        <v>100</v>
      </c>
      <c r="F91" s="24">
        <v>100</v>
      </c>
      <c r="G91" s="12"/>
      <c r="H91" s="12"/>
      <c r="I91" s="12"/>
    </row>
    <row r="92" spans="1:9" s="1" customFormat="1" ht="12.75" customHeight="1">
      <c r="A92" s="33" t="s">
        <v>72</v>
      </c>
      <c r="B92" s="33" t="s">
        <v>89</v>
      </c>
      <c r="C92" s="23" t="s">
        <v>11</v>
      </c>
      <c r="D92" s="24">
        <f>D93</f>
        <v>649</v>
      </c>
      <c r="E92" s="24">
        <f>E93</f>
        <v>0</v>
      </c>
      <c r="F92" s="24">
        <f>F93</f>
        <v>0</v>
      </c>
      <c r="G92" s="12"/>
      <c r="H92" s="12"/>
      <c r="I92" s="12"/>
    </row>
    <row r="93" spans="1:9" s="1" customFormat="1" ht="25.5">
      <c r="A93" s="33"/>
      <c r="B93" s="33"/>
      <c r="C93" s="23" t="s">
        <v>12</v>
      </c>
      <c r="D93" s="24">
        <v>649</v>
      </c>
      <c r="E93" s="24">
        <v>0</v>
      </c>
      <c r="F93" s="24">
        <v>0</v>
      </c>
      <c r="G93" s="12"/>
      <c r="H93" s="12"/>
      <c r="I93" s="12"/>
    </row>
    <row r="94" spans="1:9" s="1" customFormat="1" ht="12.75" customHeight="1">
      <c r="A94" s="33" t="s">
        <v>73</v>
      </c>
      <c r="B94" s="33" t="s">
        <v>90</v>
      </c>
      <c r="C94" s="23" t="s">
        <v>11</v>
      </c>
      <c r="D94" s="24">
        <f>D95</f>
        <v>2060</v>
      </c>
      <c r="E94" s="24">
        <f>E95</f>
        <v>1890</v>
      </c>
      <c r="F94" s="24">
        <f>F95</f>
        <v>2060</v>
      </c>
      <c r="G94" s="12"/>
      <c r="H94" s="12"/>
      <c r="I94" s="12"/>
    </row>
    <row r="95" spans="1:9" s="1" customFormat="1" ht="25.5">
      <c r="A95" s="33" t="s">
        <v>3</v>
      </c>
      <c r="B95" s="33"/>
      <c r="C95" s="23" t="s">
        <v>12</v>
      </c>
      <c r="D95" s="24">
        <v>2060</v>
      </c>
      <c r="E95" s="24">
        <v>1890</v>
      </c>
      <c r="F95" s="24">
        <v>2060</v>
      </c>
      <c r="G95" s="12"/>
      <c r="H95" s="12"/>
      <c r="I95" s="12"/>
    </row>
    <row r="96" spans="1:9" s="1" customFormat="1" ht="12.75" customHeight="1">
      <c r="A96" s="33" t="s">
        <v>74</v>
      </c>
      <c r="B96" s="33" t="s">
        <v>91</v>
      </c>
      <c r="C96" s="23" t="s">
        <v>11</v>
      </c>
      <c r="D96" s="24">
        <f>D97</f>
        <v>1750</v>
      </c>
      <c r="E96" s="24">
        <f>E97</f>
        <v>1800</v>
      </c>
      <c r="F96" s="24">
        <f>F97</f>
        <v>1850</v>
      </c>
      <c r="G96" s="12"/>
      <c r="H96" s="12"/>
      <c r="I96" s="12"/>
    </row>
    <row r="97" spans="1:9" s="1" customFormat="1" ht="25.5">
      <c r="A97" s="33"/>
      <c r="B97" s="33"/>
      <c r="C97" s="23" t="s">
        <v>12</v>
      </c>
      <c r="D97" s="24">
        <v>1750</v>
      </c>
      <c r="E97" s="24">
        <v>1800</v>
      </c>
      <c r="F97" s="24">
        <v>1850</v>
      </c>
      <c r="G97" s="12"/>
      <c r="H97" s="12"/>
      <c r="I97" s="12"/>
    </row>
    <row r="98" spans="1:9" s="1" customFormat="1" ht="12.75" customHeight="1">
      <c r="A98" s="33" t="s">
        <v>75</v>
      </c>
      <c r="B98" s="33" t="s">
        <v>92</v>
      </c>
      <c r="C98" s="23" t="s">
        <v>11</v>
      </c>
      <c r="D98" s="24">
        <f>D99</f>
        <v>0</v>
      </c>
      <c r="E98" s="24">
        <f>E99</f>
        <v>0</v>
      </c>
      <c r="F98" s="24">
        <f>F99</f>
        <v>0</v>
      </c>
      <c r="G98" s="12"/>
      <c r="H98" s="12"/>
      <c r="I98" s="12"/>
    </row>
    <row r="99" spans="1:9" s="1" customFormat="1" ht="25.5">
      <c r="A99" s="33"/>
      <c r="B99" s="33"/>
      <c r="C99" s="23" t="s">
        <v>12</v>
      </c>
      <c r="D99" s="24">
        <v>0</v>
      </c>
      <c r="E99" s="24">
        <v>0</v>
      </c>
      <c r="F99" s="24">
        <v>0</v>
      </c>
      <c r="G99" s="12"/>
      <c r="H99" s="12"/>
      <c r="I99" s="12"/>
    </row>
    <row r="100" spans="1:9" s="1" customFormat="1" ht="12.75" customHeight="1">
      <c r="A100" s="33" t="s">
        <v>76</v>
      </c>
      <c r="B100" s="33" t="s">
        <v>93</v>
      </c>
      <c r="C100" s="23" t="s">
        <v>11</v>
      </c>
      <c r="D100" s="24">
        <f>D101</f>
        <v>3700</v>
      </c>
      <c r="E100" s="24">
        <f>E101</f>
        <v>3950</v>
      </c>
      <c r="F100" s="24">
        <f>F101</f>
        <v>4200</v>
      </c>
      <c r="G100" s="12"/>
      <c r="H100" s="12"/>
      <c r="I100" s="12"/>
    </row>
    <row r="101" spans="1:9" s="1" customFormat="1" ht="25.5">
      <c r="A101" s="33"/>
      <c r="B101" s="33"/>
      <c r="C101" s="23" t="s">
        <v>12</v>
      </c>
      <c r="D101" s="24">
        <v>3700</v>
      </c>
      <c r="E101" s="24">
        <v>3950</v>
      </c>
      <c r="F101" s="24">
        <v>4200</v>
      </c>
      <c r="G101" s="12"/>
      <c r="H101" s="12"/>
      <c r="I101" s="12"/>
    </row>
    <row r="102" spans="1:9" s="1" customFormat="1" ht="12.75" customHeight="1">
      <c r="A102" s="33" t="s">
        <v>77</v>
      </c>
      <c r="B102" s="33" t="s">
        <v>94</v>
      </c>
      <c r="C102" s="23" t="s">
        <v>11</v>
      </c>
      <c r="D102" s="24">
        <f>D103</f>
        <v>597.6</v>
      </c>
      <c r="E102" s="24">
        <f>E103</f>
        <v>447.6</v>
      </c>
      <c r="F102" s="24">
        <f>F103</f>
        <v>447.6</v>
      </c>
      <c r="G102" s="12"/>
      <c r="H102" s="12"/>
      <c r="I102" s="12"/>
    </row>
    <row r="103" spans="1:9" s="1" customFormat="1" ht="25.5">
      <c r="A103" s="33"/>
      <c r="B103" s="33"/>
      <c r="C103" s="23" t="s">
        <v>12</v>
      </c>
      <c r="D103" s="24">
        <v>597.6</v>
      </c>
      <c r="E103" s="24">
        <v>447.6</v>
      </c>
      <c r="F103" s="24">
        <v>447.6</v>
      </c>
      <c r="G103" s="12"/>
      <c r="H103" s="12"/>
      <c r="I103" s="12"/>
    </row>
    <row r="104" spans="1:9" s="1" customFormat="1" ht="12.75" customHeight="1">
      <c r="A104" s="33" t="s">
        <v>78</v>
      </c>
      <c r="B104" s="33" t="s">
        <v>169</v>
      </c>
      <c r="C104" s="23" t="s">
        <v>11</v>
      </c>
      <c r="D104" s="24">
        <f>D105</f>
        <v>0</v>
      </c>
      <c r="E104" s="24">
        <f>E105</f>
        <v>0</v>
      </c>
      <c r="F104" s="24">
        <f>F105</f>
        <v>0</v>
      </c>
      <c r="G104" s="12"/>
      <c r="H104" s="12"/>
      <c r="I104" s="12"/>
    </row>
    <row r="105" spans="1:9" s="1" customFormat="1" ht="25.5">
      <c r="A105" s="33"/>
      <c r="B105" s="33"/>
      <c r="C105" s="23" t="s">
        <v>12</v>
      </c>
      <c r="D105" s="24">
        <v>0</v>
      </c>
      <c r="E105" s="24">
        <v>0</v>
      </c>
      <c r="F105" s="24">
        <v>0</v>
      </c>
      <c r="G105" s="12"/>
      <c r="H105" s="12"/>
      <c r="I105" s="12"/>
    </row>
    <row r="106" spans="1:9" s="1" customFormat="1" ht="12.75" customHeight="1">
      <c r="A106" s="33" t="s">
        <v>79</v>
      </c>
      <c r="B106" s="33" t="s">
        <v>95</v>
      </c>
      <c r="C106" s="23" t="s">
        <v>11</v>
      </c>
      <c r="D106" s="24">
        <f>D107</f>
        <v>350</v>
      </c>
      <c r="E106" s="24">
        <f>E107</f>
        <v>350</v>
      </c>
      <c r="F106" s="24">
        <f>F107</f>
        <v>350</v>
      </c>
      <c r="G106" s="12"/>
      <c r="H106" s="12"/>
      <c r="I106" s="12"/>
    </row>
    <row r="107" spans="1:9" s="1" customFormat="1" ht="25.5">
      <c r="A107" s="33"/>
      <c r="B107" s="33"/>
      <c r="C107" s="23" t="s">
        <v>12</v>
      </c>
      <c r="D107" s="24">
        <v>350</v>
      </c>
      <c r="E107" s="24">
        <v>350</v>
      </c>
      <c r="F107" s="24">
        <v>350</v>
      </c>
      <c r="G107" s="12"/>
      <c r="H107" s="12"/>
      <c r="I107" s="12"/>
    </row>
    <row r="108" spans="1:9" s="1" customFormat="1" ht="12.75" customHeight="1">
      <c r="A108" s="33" t="s">
        <v>80</v>
      </c>
      <c r="B108" s="33" t="s">
        <v>96</v>
      </c>
      <c r="C108" s="23" t="s">
        <v>11</v>
      </c>
      <c r="D108" s="24">
        <f>D109</f>
        <v>0</v>
      </c>
      <c r="E108" s="24">
        <f>E109</f>
        <v>0</v>
      </c>
      <c r="F108" s="24">
        <f>F109</f>
        <v>0</v>
      </c>
      <c r="G108" s="12"/>
      <c r="H108" s="12"/>
      <c r="I108" s="12"/>
    </row>
    <row r="109" spans="1:9" s="1" customFormat="1" ht="25.5">
      <c r="A109" s="33"/>
      <c r="B109" s="33"/>
      <c r="C109" s="23" t="s">
        <v>12</v>
      </c>
      <c r="D109" s="24">
        <v>0</v>
      </c>
      <c r="E109" s="24">
        <v>0</v>
      </c>
      <c r="F109" s="24">
        <v>0</v>
      </c>
      <c r="G109" s="12"/>
      <c r="H109" s="12"/>
      <c r="I109" s="12"/>
    </row>
    <row r="110" spans="1:9" s="1" customFormat="1" ht="38.25">
      <c r="A110" s="16" t="s">
        <v>81</v>
      </c>
      <c r="B110" s="16" t="s">
        <v>97</v>
      </c>
      <c r="C110" s="23" t="s">
        <v>11</v>
      </c>
      <c r="D110" s="24">
        <v>0</v>
      </c>
      <c r="E110" s="24">
        <v>0</v>
      </c>
      <c r="F110" s="24">
        <v>0</v>
      </c>
      <c r="G110" s="12"/>
      <c r="H110" s="12"/>
      <c r="I110" s="12"/>
    </row>
    <row r="111" spans="1:9" s="1" customFormat="1" ht="12.75" customHeight="1">
      <c r="A111" s="33" t="s">
        <v>82</v>
      </c>
      <c r="B111" s="33" t="s">
        <v>98</v>
      </c>
      <c r="C111" s="23" t="s">
        <v>11</v>
      </c>
      <c r="D111" s="24">
        <f>D112</f>
        <v>250</v>
      </c>
      <c r="E111" s="24">
        <f>E112</f>
        <v>250</v>
      </c>
      <c r="F111" s="24">
        <f>F112</f>
        <v>250</v>
      </c>
      <c r="G111" s="12"/>
      <c r="H111" s="12"/>
      <c r="I111" s="12"/>
    </row>
    <row r="112" spans="1:9" s="1" customFormat="1" ht="25.5">
      <c r="A112" s="33"/>
      <c r="B112" s="33"/>
      <c r="C112" s="23" t="s">
        <v>12</v>
      </c>
      <c r="D112" s="24">
        <v>250</v>
      </c>
      <c r="E112" s="24">
        <v>250</v>
      </c>
      <c r="F112" s="24">
        <v>250</v>
      </c>
      <c r="G112" s="12"/>
      <c r="H112" s="12"/>
      <c r="I112" s="12"/>
    </row>
    <row r="113" spans="1:16" ht="76.5">
      <c r="A113" s="16" t="s">
        <v>83</v>
      </c>
      <c r="B113" s="16" t="s">
        <v>99</v>
      </c>
      <c r="C113" s="23" t="s">
        <v>11</v>
      </c>
      <c r="D113" s="24">
        <v>0</v>
      </c>
      <c r="E113" s="24">
        <v>0</v>
      </c>
      <c r="F113" s="24">
        <v>0</v>
      </c>
      <c r="G113" s="12"/>
      <c r="H113" s="12"/>
      <c r="I113" s="12"/>
      <c r="P113" s="1"/>
    </row>
    <row r="114" spans="1:16" ht="12.75">
      <c r="A114" s="33" t="s">
        <v>100</v>
      </c>
      <c r="B114" s="33" t="s">
        <v>101</v>
      </c>
      <c r="C114" s="17" t="s">
        <v>11</v>
      </c>
      <c r="D114" s="24">
        <f>D115</f>
        <v>1898051.8519199998</v>
      </c>
      <c r="E114" s="24">
        <f>E115</f>
        <v>1669809.8761999996</v>
      </c>
      <c r="F114" s="24">
        <f>F115</f>
        <v>1683563.7530499995</v>
      </c>
      <c r="G114" s="19">
        <f>SUM(D114:F114)</f>
        <v>5251425.481169999</v>
      </c>
      <c r="H114" s="12"/>
      <c r="I114" s="12"/>
      <c r="K114" s="7"/>
      <c r="L114" s="7"/>
      <c r="O114" s="7">
        <f>SUM(D114:F114)</f>
        <v>5251425.481169999</v>
      </c>
      <c r="P114" s="31">
        <v>5251425.5</v>
      </c>
    </row>
    <row r="115" spans="1:16" ht="25.5">
      <c r="A115" s="33"/>
      <c r="B115" s="33"/>
      <c r="C115" s="17" t="s">
        <v>12</v>
      </c>
      <c r="D115" s="24">
        <f aca="true" t="shared" si="0" ref="D115:M115">D118+D121+D123+D128+D130+D133+D135+D138+D140+D142+D144+D146</f>
        <v>1898051.8519199998</v>
      </c>
      <c r="E115" s="24">
        <f t="shared" si="0"/>
        <v>1669809.8761999996</v>
      </c>
      <c r="F115" s="24">
        <f t="shared" si="0"/>
        <v>1683563.7530499995</v>
      </c>
      <c r="G115" s="28">
        <f t="shared" si="0"/>
        <v>0</v>
      </c>
      <c r="H115" s="24">
        <f t="shared" si="0"/>
        <v>0</v>
      </c>
      <c r="I115" s="24">
        <f t="shared" si="0"/>
        <v>0</v>
      </c>
      <c r="J115" s="24">
        <f t="shared" si="0"/>
        <v>0</v>
      </c>
      <c r="K115" s="24">
        <f t="shared" si="0"/>
        <v>0</v>
      </c>
      <c r="L115" s="24">
        <f t="shared" si="0"/>
        <v>0</v>
      </c>
      <c r="M115" s="24">
        <f t="shared" si="0"/>
        <v>0</v>
      </c>
      <c r="N115" s="24">
        <f>SUM(D115:F115)-D116</f>
        <v>5243256.481169999</v>
      </c>
      <c r="O115" s="7">
        <f>D115-D116</f>
        <v>1889882.8519199998</v>
      </c>
      <c r="P115" s="1"/>
    </row>
    <row r="116" spans="1:15" s="6" customFormat="1" ht="25.5">
      <c r="A116" s="33"/>
      <c r="B116" s="33"/>
      <c r="C116" s="20" t="s">
        <v>13</v>
      </c>
      <c r="D116" s="24">
        <f>D119+D136</f>
        <v>8169</v>
      </c>
      <c r="E116" s="24">
        <f>E119+E136</f>
        <v>0</v>
      </c>
      <c r="F116" s="24">
        <f>F119+F136</f>
        <v>0</v>
      </c>
      <c r="G116" s="21"/>
      <c r="H116" s="22"/>
      <c r="I116" s="22"/>
      <c r="O116" s="7">
        <f>SUM(D116:F116)</f>
        <v>8169</v>
      </c>
    </row>
    <row r="117" spans="1:16" ht="12.75" customHeight="1">
      <c r="A117" s="33" t="s">
        <v>117</v>
      </c>
      <c r="B117" s="33" t="s">
        <v>102</v>
      </c>
      <c r="C117" s="17" t="s">
        <v>11</v>
      </c>
      <c r="D117" s="24">
        <f>D118</f>
        <v>1666266.0548</v>
      </c>
      <c r="E117" s="24">
        <f>E118</f>
        <v>1537687.43404</v>
      </c>
      <c r="F117" s="24">
        <f>F118</f>
        <v>1561794.2979799998</v>
      </c>
      <c r="G117" s="12"/>
      <c r="H117" s="12"/>
      <c r="I117" s="12"/>
      <c r="P117" s="1"/>
    </row>
    <row r="118" spans="1:16" ht="25.5">
      <c r="A118" s="33"/>
      <c r="B118" s="33"/>
      <c r="C118" s="17" t="s">
        <v>12</v>
      </c>
      <c r="D118" s="24">
        <v>1666266.0548</v>
      </c>
      <c r="E118" s="24">
        <v>1537687.43404</v>
      </c>
      <c r="F118" s="24">
        <v>1561794.2979799998</v>
      </c>
      <c r="G118" s="12"/>
      <c r="H118" s="12"/>
      <c r="I118" s="12"/>
      <c r="P118" s="1"/>
    </row>
    <row r="119" spans="1:16" ht="39.75" customHeight="1">
      <c r="A119" s="33"/>
      <c r="B119" s="33"/>
      <c r="C119" s="20" t="s">
        <v>13</v>
      </c>
      <c r="D119" s="24">
        <v>5139</v>
      </c>
      <c r="E119" s="24">
        <v>0</v>
      </c>
      <c r="F119" s="24">
        <v>0</v>
      </c>
      <c r="G119" s="12"/>
      <c r="H119" s="12"/>
      <c r="I119" s="12"/>
      <c r="P119" s="1"/>
    </row>
    <row r="120" spans="1:16" ht="12.75" customHeight="1">
      <c r="A120" s="33" t="s">
        <v>118</v>
      </c>
      <c r="B120" s="33" t="s">
        <v>103</v>
      </c>
      <c r="C120" s="17" t="s">
        <v>11</v>
      </c>
      <c r="D120" s="24">
        <f>D121</f>
        <v>50</v>
      </c>
      <c r="E120" s="24">
        <f>E121</f>
        <v>50</v>
      </c>
      <c r="F120" s="24">
        <f>F121</f>
        <v>50</v>
      </c>
      <c r="G120" s="12"/>
      <c r="H120" s="12"/>
      <c r="I120" s="12"/>
      <c r="P120" s="1"/>
    </row>
    <row r="121" spans="1:16" ht="25.5">
      <c r="A121" s="33"/>
      <c r="B121" s="33"/>
      <c r="C121" s="17" t="s">
        <v>12</v>
      </c>
      <c r="D121" s="24">
        <v>50</v>
      </c>
      <c r="E121" s="24">
        <v>50</v>
      </c>
      <c r="F121" s="24">
        <v>50</v>
      </c>
      <c r="G121" s="12"/>
      <c r="H121" s="12"/>
      <c r="I121" s="12"/>
      <c r="P121" s="1"/>
    </row>
    <row r="122" spans="1:16" ht="12.75" customHeight="1">
      <c r="A122" s="33" t="s">
        <v>119</v>
      </c>
      <c r="B122" s="33" t="s">
        <v>104</v>
      </c>
      <c r="C122" s="17" t="s">
        <v>11</v>
      </c>
      <c r="D122" s="24">
        <f>D123</f>
        <v>5007.7</v>
      </c>
      <c r="E122" s="24">
        <f>E123</f>
        <v>5007.7</v>
      </c>
      <c r="F122" s="24">
        <f>F123</f>
        <v>5007.7</v>
      </c>
      <c r="G122" s="12"/>
      <c r="H122" s="12"/>
      <c r="I122" s="12"/>
      <c r="P122" s="1"/>
    </row>
    <row r="123" spans="1:16" ht="42" customHeight="1">
      <c r="A123" s="33"/>
      <c r="B123" s="33"/>
      <c r="C123" s="17" t="s">
        <v>12</v>
      </c>
      <c r="D123" s="24">
        <v>5007.7</v>
      </c>
      <c r="E123" s="24">
        <v>5007.7</v>
      </c>
      <c r="F123" s="24">
        <v>5007.7</v>
      </c>
      <c r="G123" s="12"/>
      <c r="H123" s="12"/>
      <c r="I123" s="12"/>
      <c r="P123" s="1"/>
    </row>
    <row r="124" spans="1:16" ht="51">
      <c r="A124" s="16" t="s">
        <v>120</v>
      </c>
      <c r="B124" s="32" t="s">
        <v>105</v>
      </c>
      <c r="C124" s="17" t="s">
        <v>11</v>
      </c>
      <c r="D124" s="24">
        <v>0</v>
      </c>
      <c r="E124" s="24">
        <v>0</v>
      </c>
      <c r="F124" s="24">
        <v>0</v>
      </c>
      <c r="G124" s="12"/>
      <c r="H124" s="12"/>
      <c r="I124" s="12"/>
      <c r="P124" s="1"/>
    </row>
    <row r="125" spans="1:16" ht="63.75">
      <c r="A125" s="16" t="s">
        <v>121</v>
      </c>
      <c r="B125" s="32" t="s">
        <v>106</v>
      </c>
      <c r="C125" s="17" t="s">
        <v>11</v>
      </c>
      <c r="D125" s="24">
        <v>0</v>
      </c>
      <c r="E125" s="24">
        <v>0</v>
      </c>
      <c r="F125" s="24">
        <v>0</v>
      </c>
      <c r="G125" s="12"/>
      <c r="H125" s="12"/>
      <c r="I125" s="12"/>
      <c r="P125" s="1"/>
    </row>
    <row r="126" spans="1:16" ht="51">
      <c r="A126" s="16" t="s">
        <v>122</v>
      </c>
      <c r="B126" s="32" t="s">
        <v>107</v>
      </c>
      <c r="C126" s="17" t="s">
        <v>11</v>
      </c>
      <c r="D126" s="24">
        <v>0</v>
      </c>
      <c r="E126" s="24">
        <v>0</v>
      </c>
      <c r="F126" s="24">
        <v>0</v>
      </c>
      <c r="G126" s="12"/>
      <c r="H126" s="12"/>
      <c r="I126" s="12"/>
      <c r="P126" s="1"/>
    </row>
    <row r="127" spans="1:16" ht="12.75">
      <c r="A127" s="33" t="s">
        <v>123</v>
      </c>
      <c r="B127" s="33" t="s">
        <v>108</v>
      </c>
      <c r="C127" s="17" t="s">
        <v>11</v>
      </c>
      <c r="D127" s="24">
        <f>D128</f>
        <v>196210.09712</v>
      </c>
      <c r="E127" s="24">
        <f>E128</f>
        <v>108930.24216000001</v>
      </c>
      <c r="F127" s="24">
        <f>F128</f>
        <v>96097.25507</v>
      </c>
      <c r="G127" s="12"/>
      <c r="H127" s="12"/>
      <c r="I127" s="12"/>
      <c r="P127" s="1"/>
    </row>
    <row r="128" spans="1:16" ht="25.5">
      <c r="A128" s="33"/>
      <c r="B128" s="33"/>
      <c r="C128" s="17" t="s">
        <v>12</v>
      </c>
      <c r="D128" s="24">
        <v>196210.09712</v>
      </c>
      <c r="E128" s="24">
        <v>108930.24216000001</v>
      </c>
      <c r="F128" s="24">
        <v>96097.25507</v>
      </c>
      <c r="G128" s="12"/>
      <c r="H128" s="12"/>
      <c r="I128" s="12"/>
      <c r="P128" s="1"/>
    </row>
    <row r="129" spans="1:9" s="1" customFormat="1" ht="12.75" customHeight="1">
      <c r="A129" s="33" t="s">
        <v>124</v>
      </c>
      <c r="B129" s="33" t="s">
        <v>109</v>
      </c>
      <c r="C129" s="17" t="s">
        <v>11</v>
      </c>
      <c r="D129" s="24">
        <f>D130</f>
        <v>5244.2</v>
      </c>
      <c r="E129" s="24">
        <f>E130</f>
        <v>4910.7</v>
      </c>
      <c r="F129" s="24">
        <f>F130</f>
        <v>4910.7</v>
      </c>
      <c r="G129" s="12"/>
      <c r="H129" s="12"/>
      <c r="I129" s="12"/>
    </row>
    <row r="130" spans="1:9" s="1" customFormat="1" ht="25.5">
      <c r="A130" s="33"/>
      <c r="B130" s="33"/>
      <c r="C130" s="17" t="s">
        <v>12</v>
      </c>
      <c r="D130" s="24">
        <v>5244.2</v>
      </c>
      <c r="E130" s="24">
        <v>4910.7</v>
      </c>
      <c r="F130" s="24">
        <v>4910.7</v>
      </c>
      <c r="G130" s="12"/>
      <c r="H130" s="12"/>
      <c r="I130" s="12"/>
    </row>
    <row r="131" spans="1:9" s="1" customFormat="1" ht="38.25">
      <c r="A131" s="16" t="s">
        <v>125</v>
      </c>
      <c r="B131" s="16" t="s">
        <v>110</v>
      </c>
      <c r="C131" s="17" t="s">
        <v>11</v>
      </c>
      <c r="D131" s="24">
        <v>0</v>
      </c>
      <c r="E131" s="24">
        <v>0</v>
      </c>
      <c r="F131" s="24">
        <v>0</v>
      </c>
      <c r="G131" s="12"/>
      <c r="H131" s="12"/>
      <c r="I131" s="12"/>
    </row>
    <row r="132" spans="1:9" s="1" customFormat="1" ht="12.75" customHeight="1">
      <c r="A132" s="33" t="s">
        <v>126</v>
      </c>
      <c r="B132" s="33" t="s">
        <v>111</v>
      </c>
      <c r="C132" s="17" t="s">
        <v>11</v>
      </c>
      <c r="D132" s="24">
        <f>D133</f>
        <v>2933</v>
      </c>
      <c r="E132" s="24">
        <f>E133</f>
        <v>2333</v>
      </c>
      <c r="F132" s="24">
        <f>F133</f>
        <v>4813</v>
      </c>
      <c r="G132" s="12"/>
      <c r="H132" s="12"/>
      <c r="I132" s="12"/>
    </row>
    <row r="133" spans="1:9" s="1" customFormat="1" ht="25.5">
      <c r="A133" s="33"/>
      <c r="B133" s="33"/>
      <c r="C133" s="17" t="s">
        <v>12</v>
      </c>
      <c r="D133" s="24">
        <v>2933</v>
      </c>
      <c r="E133" s="24">
        <v>2333</v>
      </c>
      <c r="F133" s="24">
        <v>4813</v>
      </c>
      <c r="G133" s="12"/>
      <c r="H133" s="12"/>
      <c r="I133" s="12"/>
    </row>
    <row r="134" spans="1:9" s="1" customFormat="1" ht="12.75" customHeight="1">
      <c r="A134" s="49" t="s">
        <v>127</v>
      </c>
      <c r="B134" s="49" t="s">
        <v>112</v>
      </c>
      <c r="C134" s="17" t="s">
        <v>11</v>
      </c>
      <c r="D134" s="24">
        <f>D135</f>
        <v>20608</v>
      </c>
      <c r="E134" s="24">
        <f>E135</f>
        <v>9208</v>
      </c>
      <c r="F134" s="24">
        <f>F135</f>
        <v>9208</v>
      </c>
      <c r="G134" s="12"/>
      <c r="H134" s="12"/>
      <c r="I134" s="12"/>
    </row>
    <row r="135" spans="1:9" s="1" customFormat="1" ht="25.5">
      <c r="A135" s="50"/>
      <c r="B135" s="50"/>
      <c r="C135" s="17" t="s">
        <v>12</v>
      </c>
      <c r="D135" s="24">
        <f>17578+3030</f>
        <v>20608</v>
      </c>
      <c r="E135" s="24">
        <v>9208</v>
      </c>
      <c r="F135" s="24">
        <v>9208</v>
      </c>
      <c r="G135" s="12"/>
      <c r="H135" s="12"/>
      <c r="I135" s="12"/>
    </row>
    <row r="136" spans="1:9" s="1" customFormat="1" ht="25.5">
      <c r="A136" s="51"/>
      <c r="B136" s="52"/>
      <c r="C136" s="20" t="s">
        <v>13</v>
      </c>
      <c r="D136" s="24">
        <v>3030</v>
      </c>
      <c r="E136" s="24">
        <v>0</v>
      </c>
      <c r="F136" s="24">
        <v>0</v>
      </c>
      <c r="G136" s="12"/>
      <c r="H136" s="12"/>
      <c r="I136" s="12"/>
    </row>
    <row r="137" spans="1:9" s="1" customFormat="1" ht="12.75" customHeight="1">
      <c r="A137" s="33" t="s">
        <v>128</v>
      </c>
      <c r="B137" s="33" t="s">
        <v>113</v>
      </c>
      <c r="C137" s="17" t="s">
        <v>11</v>
      </c>
      <c r="D137" s="24">
        <f>D138</f>
        <v>786.4</v>
      </c>
      <c r="E137" s="24">
        <f>E138</f>
        <v>786.4</v>
      </c>
      <c r="F137" s="24">
        <f>F138</f>
        <v>786.4</v>
      </c>
      <c r="G137" s="12"/>
      <c r="H137" s="12"/>
      <c r="I137" s="12"/>
    </row>
    <row r="138" spans="1:9" s="1" customFormat="1" ht="25.5">
      <c r="A138" s="33"/>
      <c r="B138" s="33"/>
      <c r="C138" s="17" t="s">
        <v>12</v>
      </c>
      <c r="D138" s="24">
        <v>786.4</v>
      </c>
      <c r="E138" s="24">
        <v>786.4</v>
      </c>
      <c r="F138" s="24">
        <v>786.4</v>
      </c>
      <c r="G138" s="12"/>
      <c r="H138" s="12"/>
      <c r="I138" s="12"/>
    </row>
    <row r="139" spans="1:9" s="1" customFormat="1" ht="12.75" customHeight="1">
      <c r="A139" s="33" t="s">
        <v>129</v>
      </c>
      <c r="B139" s="33" t="s">
        <v>114</v>
      </c>
      <c r="C139" s="17" t="s">
        <v>11</v>
      </c>
      <c r="D139" s="24">
        <f>D140</f>
        <v>100</v>
      </c>
      <c r="E139" s="24">
        <f>E140</f>
        <v>100</v>
      </c>
      <c r="F139" s="24">
        <f>F140</f>
        <v>100</v>
      </c>
      <c r="G139" s="12"/>
      <c r="H139" s="12"/>
      <c r="I139" s="12"/>
    </row>
    <row r="140" spans="1:9" s="1" customFormat="1" ht="66.75" customHeight="1">
      <c r="A140" s="33"/>
      <c r="B140" s="33"/>
      <c r="C140" s="17" t="s">
        <v>12</v>
      </c>
      <c r="D140" s="24">
        <v>100</v>
      </c>
      <c r="E140" s="24">
        <v>100</v>
      </c>
      <c r="F140" s="24">
        <v>100</v>
      </c>
      <c r="G140" s="12"/>
      <c r="H140" s="12"/>
      <c r="I140" s="12"/>
    </row>
    <row r="141" spans="1:9" s="1" customFormat="1" ht="12.75" customHeight="1">
      <c r="A141" s="33" t="s">
        <v>130</v>
      </c>
      <c r="B141" s="33" t="s">
        <v>87</v>
      </c>
      <c r="C141" s="17" t="s">
        <v>11</v>
      </c>
      <c r="D141" s="24">
        <f>D142</f>
        <v>113.4</v>
      </c>
      <c r="E141" s="24">
        <f>E142</f>
        <v>113.4</v>
      </c>
      <c r="F141" s="24">
        <f>F142</f>
        <v>113.4</v>
      </c>
      <c r="G141" s="12"/>
      <c r="H141" s="12"/>
      <c r="I141" s="12"/>
    </row>
    <row r="142" spans="1:9" s="1" customFormat="1" ht="90.75" customHeight="1">
      <c r="A142" s="33"/>
      <c r="B142" s="33"/>
      <c r="C142" s="17" t="s">
        <v>12</v>
      </c>
      <c r="D142" s="24">
        <v>113.4</v>
      </c>
      <c r="E142" s="24">
        <v>113.4</v>
      </c>
      <c r="F142" s="24">
        <v>113.4</v>
      </c>
      <c r="G142" s="12"/>
      <c r="H142" s="12"/>
      <c r="I142" s="12"/>
    </row>
    <row r="143" spans="1:9" s="1" customFormat="1" ht="12.75" customHeight="1">
      <c r="A143" s="33" t="s">
        <v>131</v>
      </c>
      <c r="B143" s="33" t="s">
        <v>67</v>
      </c>
      <c r="C143" s="17" t="s">
        <v>11</v>
      </c>
      <c r="D143" s="24">
        <f>D144</f>
        <v>683</v>
      </c>
      <c r="E143" s="24">
        <f>E144</f>
        <v>683</v>
      </c>
      <c r="F143" s="24">
        <f>F144</f>
        <v>683</v>
      </c>
      <c r="G143" s="12"/>
      <c r="H143" s="12"/>
      <c r="I143" s="12"/>
    </row>
    <row r="144" spans="1:9" s="1" customFormat="1" ht="41.25" customHeight="1">
      <c r="A144" s="33"/>
      <c r="B144" s="33"/>
      <c r="C144" s="17" t="s">
        <v>12</v>
      </c>
      <c r="D144" s="24">
        <v>683</v>
      </c>
      <c r="E144" s="24">
        <v>683</v>
      </c>
      <c r="F144" s="24">
        <v>683</v>
      </c>
      <c r="G144" s="12"/>
      <c r="H144" s="12"/>
      <c r="I144" s="12"/>
    </row>
    <row r="145" spans="1:16" ht="12.75" customHeight="1">
      <c r="A145" s="33" t="s">
        <v>132</v>
      </c>
      <c r="B145" s="33" t="s">
        <v>115</v>
      </c>
      <c r="C145" s="17" t="s">
        <v>11</v>
      </c>
      <c r="D145" s="24">
        <f>D146</f>
        <v>50</v>
      </c>
      <c r="E145" s="24">
        <f>E146</f>
        <v>0</v>
      </c>
      <c r="F145" s="24">
        <f>F146</f>
        <v>0</v>
      </c>
      <c r="G145" s="12"/>
      <c r="H145" s="12"/>
      <c r="I145" s="12"/>
      <c r="P145" s="1"/>
    </row>
    <row r="146" spans="1:16" ht="41.25" customHeight="1">
      <c r="A146" s="33"/>
      <c r="B146" s="33"/>
      <c r="C146" s="17" t="s">
        <v>12</v>
      </c>
      <c r="D146" s="24">
        <v>50</v>
      </c>
      <c r="E146" s="24">
        <v>0</v>
      </c>
      <c r="F146" s="24">
        <v>0</v>
      </c>
      <c r="G146" s="12"/>
      <c r="H146" s="12"/>
      <c r="I146" s="12"/>
      <c r="P146" s="1"/>
    </row>
    <row r="147" spans="1:16" ht="51">
      <c r="A147" s="16" t="s">
        <v>133</v>
      </c>
      <c r="B147" s="16" t="s">
        <v>116</v>
      </c>
      <c r="C147" s="17" t="s">
        <v>11</v>
      </c>
      <c r="D147" s="24">
        <v>0</v>
      </c>
      <c r="E147" s="24">
        <v>0</v>
      </c>
      <c r="F147" s="24">
        <v>0</v>
      </c>
      <c r="G147" s="12"/>
      <c r="H147" s="12"/>
      <c r="I147" s="12"/>
      <c r="P147" s="1"/>
    </row>
    <row r="148" spans="1:16" ht="12.75">
      <c r="A148" s="33" t="s">
        <v>134</v>
      </c>
      <c r="B148" s="33" t="s">
        <v>135</v>
      </c>
      <c r="C148" s="17" t="s">
        <v>11</v>
      </c>
      <c r="D148" s="24">
        <f>D149+D151</f>
        <v>582615.06166</v>
      </c>
      <c r="E148" s="24">
        <f>E149+E151</f>
        <v>581541.53595</v>
      </c>
      <c r="F148" s="24">
        <f>F149+F151</f>
        <v>597674.36483</v>
      </c>
      <c r="G148" s="19">
        <f>SUM(D148:F148)</f>
        <v>1761830.96244</v>
      </c>
      <c r="H148" s="12"/>
      <c r="I148" s="12"/>
      <c r="O148" s="7">
        <f>SUM(D148:F148)</f>
        <v>1761830.96244</v>
      </c>
      <c r="P148" s="31">
        <v>1761831</v>
      </c>
    </row>
    <row r="149" spans="1:17" ht="25.5">
      <c r="A149" s="33"/>
      <c r="B149" s="33"/>
      <c r="C149" s="17" t="s">
        <v>12</v>
      </c>
      <c r="D149" s="24">
        <f>D153+D155+D159</f>
        <v>554434.96166</v>
      </c>
      <c r="E149" s="24">
        <f>E153+E155+E159</f>
        <v>551896.03595</v>
      </c>
      <c r="F149" s="24">
        <f>F153+F155+F159</f>
        <v>566546.66483</v>
      </c>
      <c r="G149" s="19">
        <f>D149-D150</f>
        <v>488088.16166000004</v>
      </c>
      <c r="H149" s="19">
        <f>E149-E150</f>
        <v>485544.73595000006</v>
      </c>
      <c r="I149" s="19">
        <f>F149-F150</f>
        <v>566546.66483</v>
      </c>
      <c r="N149" s="7">
        <f>SUM(D149:F149)-D150-E150</f>
        <v>1540179.56244</v>
      </c>
      <c r="O149" s="7">
        <f>D149-D150</f>
        <v>488088.16166000004</v>
      </c>
      <c r="P149" s="7">
        <f>E149-E150</f>
        <v>485544.73595000006</v>
      </c>
      <c r="Q149" s="7">
        <f>F149-F150</f>
        <v>566546.66483</v>
      </c>
    </row>
    <row r="150" spans="1:15" s="6" customFormat="1" ht="25.5">
      <c r="A150" s="33"/>
      <c r="B150" s="33"/>
      <c r="C150" s="20" t="s">
        <v>13</v>
      </c>
      <c r="D150" s="24">
        <f aca="true" t="shared" si="1" ref="D150:F151">D156</f>
        <v>66346.8</v>
      </c>
      <c r="E150" s="24">
        <f t="shared" si="1"/>
        <v>66351.3</v>
      </c>
      <c r="F150" s="24">
        <f t="shared" si="1"/>
        <v>0</v>
      </c>
      <c r="G150" s="21"/>
      <c r="H150" s="22"/>
      <c r="I150" s="22"/>
      <c r="O150" s="7">
        <f>SUM(D150:F150)</f>
        <v>132698.1</v>
      </c>
    </row>
    <row r="151" spans="1:16" ht="12.75">
      <c r="A151" s="33"/>
      <c r="B151" s="33"/>
      <c r="C151" s="20" t="s">
        <v>14</v>
      </c>
      <c r="D151" s="24">
        <f t="shared" si="1"/>
        <v>28180.1</v>
      </c>
      <c r="E151" s="24">
        <f t="shared" si="1"/>
        <v>29645.5</v>
      </c>
      <c r="F151" s="24">
        <f t="shared" si="1"/>
        <v>31127.7</v>
      </c>
      <c r="G151" s="12"/>
      <c r="H151" s="12"/>
      <c r="I151" s="12"/>
      <c r="O151" s="7">
        <f>SUM(D151:F151)</f>
        <v>88953.3</v>
      </c>
      <c r="P151" s="1"/>
    </row>
    <row r="152" spans="1:16" ht="12.75">
      <c r="A152" s="33" t="s">
        <v>136</v>
      </c>
      <c r="B152" s="33" t="s">
        <v>151</v>
      </c>
      <c r="C152" s="17" t="s">
        <v>11</v>
      </c>
      <c r="D152" s="24">
        <f>D153</f>
        <v>441254.26165999996</v>
      </c>
      <c r="E152" s="24">
        <f>E153</f>
        <v>437245.43595</v>
      </c>
      <c r="F152" s="24">
        <f>F153</f>
        <v>450423.16483</v>
      </c>
      <c r="G152" s="12"/>
      <c r="H152" s="12"/>
      <c r="I152" s="12"/>
      <c r="P152" s="1"/>
    </row>
    <row r="153" spans="1:16" ht="25.5">
      <c r="A153" s="33"/>
      <c r="B153" s="33"/>
      <c r="C153" s="17" t="s">
        <v>12</v>
      </c>
      <c r="D153" s="24">
        <v>441254.26165999996</v>
      </c>
      <c r="E153" s="24">
        <v>437245.43595</v>
      </c>
      <c r="F153" s="24">
        <v>450423.16483</v>
      </c>
      <c r="G153" s="12"/>
      <c r="H153" s="12"/>
      <c r="I153" s="12"/>
      <c r="P153" s="1"/>
    </row>
    <row r="154" spans="1:16" ht="12.75">
      <c r="A154" s="33" t="s">
        <v>137</v>
      </c>
      <c r="B154" s="33" t="s">
        <v>152</v>
      </c>
      <c r="C154" s="17" t="s">
        <v>11</v>
      </c>
      <c r="D154" s="24">
        <f>D155+D157</f>
        <v>122707</v>
      </c>
      <c r="E154" s="24">
        <f>E155+E157</f>
        <v>125642.3</v>
      </c>
      <c r="F154" s="24">
        <f>F155+F157</f>
        <v>128597.4</v>
      </c>
      <c r="G154" s="12"/>
      <c r="H154" s="12"/>
      <c r="I154" s="12"/>
      <c r="P154" s="1"/>
    </row>
    <row r="155" spans="1:16" ht="25.5">
      <c r="A155" s="33"/>
      <c r="B155" s="33"/>
      <c r="C155" s="17" t="s">
        <v>12</v>
      </c>
      <c r="D155" s="24">
        <v>94526.9</v>
      </c>
      <c r="E155" s="24">
        <v>95996.8</v>
      </c>
      <c r="F155" s="24">
        <v>97469.7</v>
      </c>
      <c r="G155" s="12"/>
      <c r="H155" s="12"/>
      <c r="I155" s="12"/>
      <c r="P155" s="1"/>
    </row>
    <row r="156" spans="1:16" ht="25.5">
      <c r="A156" s="33"/>
      <c r="B156" s="33"/>
      <c r="C156" s="20" t="s">
        <v>13</v>
      </c>
      <c r="D156" s="24">
        <v>66346.8</v>
      </c>
      <c r="E156" s="24">
        <v>66351.3</v>
      </c>
      <c r="F156" s="24">
        <v>0</v>
      </c>
      <c r="G156" s="12"/>
      <c r="H156" s="12"/>
      <c r="I156" s="12"/>
      <c r="P156" s="1"/>
    </row>
    <row r="157" spans="1:16" ht="12.75">
      <c r="A157" s="53"/>
      <c r="B157" s="46"/>
      <c r="C157" s="20" t="s">
        <v>14</v>
      </c>
      <c r="D157" s="24">
        <v>28180.1</v>
      </c>
      <c r="E157" s="24">
        <v>29645.5</v>
      </c>
      <c r="F157" s="24">
        <v>31127.7</v>
      </c>
      <c r="G157" s="12"/>
      <c r="H157" s="12"/>
      <c r="I157" s="12"/>
      <c r="P157" s="1"/>
    </row>
    <row r="158" spans="1:16" ht="12.75">
      <c r="A158" s="33" t="s">
        <v>138</v>
      </c>
      <c r="B158" s="33" t="s">
        <v>153</v>
      </c>
      <c r="C158" s="17" t="s">
        <v>11</v>
      </c>
      <c r="D158" s="24">
        <f>D159</f>
        <v>18653.8</v>
      </c>
      <c r="E158" s="24">
        <f>E159</f>
        <v>18653.8</v>
      </c>
      <c r="F158" s="24">
        <f>F159</f>
        <v>18653.8</v>
      </c>
      <c r="G158" s="12"/>
      <c r="H158" s="12"/>
      <c r="I158" s="12"/>
      <c r="P158" s="1"/>
    </row>
    <row r="159" spans="1:16" ht="25.5">
      <c r="A159" s="33"/>
      <c r="B159" s="33"/>
      <c r="C159" s="17" t="s">
        <v>12</v>
      </c>
      <c r="D159" s="24">
        <v>18653.8</v>
      </c>
      <c r="E159" s="24">
        <v>18653.8</v>
      </c>
      <c r="F159" s="24">
        <v>18653.8</v>
      </c>
      <c r="G159" s="12"/>
      <c r="H159" s="12"/>
      <c r="I159" s="12"/>
      <c r="P159" s="1"/>
    </row>
    <row r="160" spans="1:16" ht="12.75">
      <c r="A160" s="33" t="s">
        <v>139</v>
      </c>
      <c r="B160" s="33" t="s">
        <v>154</v>
      </c>
      <c r="C160" s="17" t="s">
        <v>11</v>
      </c>
      <c r="D160" s="24">
        <f>D161</f>
        <v>6484</v>
      </c>
      <c r="E160" s="24">
        <f>E161</f>
        <v>4052</v>
      </c>
      <c r="F160" s="24">
        <f>F161</f>
        <v>4052</v>
      </c>
      <c r="G160" s="12"/>
      <c r="H160" s="12"/>
      <c r="I160" s="12"/>
      <c r="O160" s="7">
        <f>SUM(D160:F160)</f>
        <v>14588</v>
      </c>
      <c r="P160" s="31">
        <v>14588</v>
      </c>
    </row>
    <row r="161" spans="1:16" ht="25.5">
      <c r="A161" s="33"/>
      <c r="B161" s="33"/>
      <c r="C161" s="17" t="s">
        <v>12</v>
      </c>
      <c r="D161" s="24">
        <f>D164+D168+D170</f>
        <v>6484</v>
      </c>
      <c r="E161" s="24">
        <f>E164+E168+E170</f>
        <v>4052</v>
      </c>
      <c r="F161" s="24">
        <f>F164+F168+F170</f>
        <v>4052</v>
      </c>
      <c r="G161" s="12"/>
      <c r="H161" s="12"/>
      <c r="I161" s="12"/>
      <c r="P161" s="1"/>
    </row>
    <row r="162" spans="1:16" ht="25.5">
      <c r="A162" s="16" t="s">
        <v>140</v>
      </c>
      <c r="B162" s="16" t="s">
        <v>155</v>
      </c>
      <c r="C162" s="17" t="s">
        <v>11</v>
      </c>
      <c r="D162" s="24">
        <v>0</v>
      </c>
      <c r="E162" s="24">
        <v>0</v>
      </c>
      <c r="F162" s="24">
        <v>0</v>
      </c>
      <c r="G162" s="12"/>
      <c r="H162" s="12"/>
      <c r="I162" s="12"/>
      <c r="P162" s="1"/>
    </row>
    <row r="163" spans="1:16" ht="12.75">
      <c r="A163" s="33" t="s">
        <v>141</v>
      </c>
      <c r="B163" s="33" t="s">
        <v>156</v>
      </c>
      <c r="C163" s="17" t="s">
        <v>11</v>
      </c>
      <c r="D163" s="24">
        <f>D164</f>
        <v>854</v>
      </c>
      <c r="E163" s="24">
        <f>E164</f>
        <v>854</v>
      </c>
      <c r="F163" s="24">
        <f>F164</f>
        <v>854</v>
      </c>
      <c r="G163" s="12"/>
      <c r="H163" s="12"/>
      <c r="I163" s="12"/>
      <c r="P163" s="1"/>
    </row>
    <row r="164" spans="1:16" ht="25.5">
      <c r="A164" s="33"/>
      <c r="B164" s="33"/>
      <c r="C164" s="17" t="s">
        <v>12</v>
      </c>
      <c r="D164" s="24">
        <v>854</v>
      </c>
      <c r="E164" s="24">
        <v>854</v>
      </c>
      <c r="F164" s="24">
        <v>854</v>
      </c>
      <c r="G164" s="12"/>
      <c r="H164" s="12"/>
      <c r="I164" s="12"/>
      <c r="P164" s="1"/>
    </row>
    <row r="165" spans="1:16" ht="38.25">
      <c r="A165" s="16" t="s">
        <v>142</v>
      </c>
      <c r="B165" s="16" t="s">
        <v>157</v>
      </c>
      <c r="C165" s="17" t="s">
        <v>11</v>
      </c>
      <c r="D165" s="24">
        <v>0</v>
      </c>
      <c r="E165" s="24">
        <v>0</v>
      </c>
      <c r="F165" s="24">
        <v>0</v>
      </c>
      <c r="G165" s="12"/>
      <c r="H165" s="12"/>
      <c r="I165" s="12"/>
      <c r="P165" s="1"/>
    </row>
    <row r="166" spans="1:16" ht="51">
      <c r="A166" s="16" t="s">
        <v>143</v>
      </c>
      <c r="B166" s="16" t="s">
        <v>158</v>
      </c>
      <c r="C166" s="17" t="s">
        <v>11</v>
      </c>
      <c r="D166" s="24">
        <v>0</v>
      </c>
      <c r="E166" s="24">
        <v>0</v>
      </c>
      <c r="F166" s="24">
        <v>0</v>
      </c>
      <c r="G166" s="12"/>
      <c r="H166" s="12"/>
      <c r="I166" s="12"/>
      <c r="P166" s="1"/>
    </row>
    <row r="167" spans="1:16" ht="12.75">
      <c r="A167" s="33" t="s">
        <v>144</v>
      </c>
      <c r="B167" s="33" t="s">
        <v>159</v>
      </c>
      <c r="C167" s="17" t="s">
        <v>11</v>
      </c>
      <c r="D167" s="24">
        <f>D168</f>
        <v>568</v>
      </c>
      <c r="E167" s="24">
        <f>E168</f>
        <v>568</v>
      </c>
      <c r="F167" s="24">
        <f>F168</f>
        <v>568</v>
      </c>
      <c r="G167" s="12"/>
      <c r="H167" s="12"/>
      <c r="I167" s="12"/>
      <c r="P167" s="1"/>
    </row>
    <row r="168" spans="1:16" ht="41.25" customHeight="1">
      <c r="A168" s="33"/>
      <c r="B168" s="33"/>
      <c r="C168" s="17" t="s">
        <v>12</v>
      </c>
      <c r="D168" s="24">
        <v>568</v>
      </c>
      <c r="E168" s="24">
        <v>568</v>
      </c>
      <c r="F168" s="24">
        <v>568</v>
      </c>
      <c r="G168" s="12"/>
      <c r="H168" s="12"/>
      <c r="I168" s="12"/>
      <c r="P168" s="1"/>
    </row>
    <row r="169" spans="1:16" ht="12.75">
      <c r="A169" s="33" t="s">
        <v>145</v>
      </c>
      <c r="B169" s="33" t="s">
        <v>160</v>
      </c>
      <c r="C169" s="17" t="s">
        <v>11</v>
      </c>
      <c r="D169" s="24">
        <f>D170</f>
        <v>5062</v>
      </c>
      <c r="E169" s="24">
        <f>E170</f>
        <v>2630</v>
      </c>
      <c r="F169" s="24">
        <f>F170</f>
        <v>2630</v>
      </c>
      <c r="G169" s="12"/>
      <c r="H169" s="12"/>
      <c r="I169" s="12"/>
      <c r="P169" s="1"/>
    </row>
    <row r="170" spans="1:16" ht="25.5">
      <c r="A170" s="33"/>
      <c r="B170" s="33"/>
      <c r="C170" s="17" t="s">
        <v>12</v>
      </c>
      <c r="D170" s="24">
        <v>5062</v>
      </c>
      <c r="E170" s="24">
        <v>2630</v>
      </c>
      <c r="F170" s="24">
        <v>2630</v>
      </c>
      <c r="G170" s="12"/>
      <c r="H170" s="12"/>
      <c r="I170" s="12"/>
      <c r="P170" s="1"/>
    </row>
    <row r="171" spans="1:16" ht="30" customHeight="1">
      <c r="A171" s="16" t="s">
        <v>146</v>
      </c>
      <c r="B171" s="16" t="s">
        <v>161</v>
      </c>
      <c r="C171" s="17" t="s">
        <v>11</v>
      </c>
      <c r="D171" s="24">
        <v>0</v>
      </c>
      <c r="E171" s="24">
        <v>0</v>
      </c>
      <c r="F171" s="24">
        <v>0</v>
      </c>
      <c r="G171" s="12"/>
      <c r="H171" s="12"/>
      <c r="I171" s="12"/>
      <c r="P171" s="1"/>
    </row>
    <row r="172" spans="1:16" ht="12.75">
      <c r="A172" s="33" t="s">
        <v>147</v>
      </c>
      <c r="B172" s="33" t="s">
        <v>162</v>
      </c>
      <c r="C172" s="16" t="s">
        <v>11</v>
      </c>
      <c r="D172" s="24">
        <f>D173</f>
        <v>82303.37411</v>
      </c>
      <c r="E172" s="24">
        <f>E173</f>
        <v>80620.2</v>
      </c>
      <c r="F172" s="24">
        <f>F173</f>
        <v>81061</v>
      </c>
      <c r="G172" s="12"/>
      <c r="H172" s="12"/>
      <c r="I172" s="12"/>
      <c r="O172" s="7">
        <f>SUM(D172:F172)</f>
        <v>243984.57411</v>
      </c>
      <c r="P172" s="31">
        <v>243984.6</v>
      </c>
    </row>
    <row r="173" spans="1:18" ht="25.5">
      <c r="A173" s="33"/>
      <c r="B173" s="33"/>
      <c r="C173" s="16" t="s">
        <v>12</v>
      </c>
      <c r="D173" s="24">
        <f>D176+D178+D181</f>
        <v>82303.37411</v>
      </c>
      <c r="E173" s="24">
        <f>E176+E178+E181</f>
        <v>80620.2</v>
      </c>
      <c r="F173" s="24">
        <f>F176+F178+F181</f>
        <v>81061</v>
      </c>
      <c r="G173" s="12"/>
      <c r="H173" s="12"/>
      <c r="I173" s="12"/>
      <c r="N173" s="7">
        <f>SUM(D173:F173)-N174</f>
        <v>212237.67411</v>
      </c>
      <c r="O173" s="7">
        <f>D173-D174</f>
        <v>71868.87411</v>
      </c>
      <c r="P173" s="7">
        <f>E173-E174</f>
        <v>69977.9</v>
      </c>
      <c r="Q173" s="7">
        <f>F173-F174</f>
        <v>70390.9</v>
      </c>
      <c r="R173" s="7" t="e">
        <f>#REF!-#REF!</f>
        <v>#REF!</v>
      </c>
    </row>
    <row r="174" spans="1:14" s="6" customFormat="1" ht="25.5">
      <c r="A174" s="33"/>
      <c r="B174" s="33"/>
      <c r="C174" s="16" t="s">
        <v>13</v>
      </c>
      <c r="D174" s="24">
        <f>D179</f>
        <v>10434.5</v>
      </c>
      <c r="E174" s="24">
        <f>E179</f>
        <v>10642.3</v>
      </c>
      <c r="F174" s="24">
        <f>F179</f>
        <v>10670.1</v>
      </c>
      <c r="G174" s="21"/>
      <c r="H174" s="22"/>
      <c r="I174" s="22"/>
      <c r="N174" s="11">
        <f>SUM(D174:F174)</f>
        <v>31746.9</v>
      </c>
    </row>
    <row r="175" spans="1:16" ht="12.75">
      <c r="A175" s="33" t="s">
        <v>148</v>
      </c>
      <c r="B175" s="33" t="s">
        <v>163</v>
      </c>
      <c r="C175" s="16" t="s">
        <v>11</v>
      </c>
      <c r="D175" s="24">
        <f>D176</f>
        <v>65022.1746</v>
      </c>
      <c r="E175" s="24">
        <f>E176</f>
        <v>69977.9</v>
      </c>
      <c r="F175" s="24">
        <f>F176</f>
        <v>70390.9</v>
      </c>
      <c r="G175" s="12"/>
      <c r="H175" s="12"/>
      <c r="I175" s="12"/>
      <c r="P175" s="1"/>
    </row>
    <row r="176" spans="1:16" ht="81.75" customHeight="1">
      <c r="A176" s="33"/>
      <c r="B176" s="33"/>
      <c r="C176" s="16" t="s">
        <v>12</v>
      </c>
      <c r="D176" s="24">
        <v>65022.1746</v>
      </c>
      <c r="E176" s="24">
        <v>69977.9</v>
      </c>
      <c r="F176" s="24">
        <v>70390.9</v>
      </c>
      <c r="G176" s="12"/>
      <c r="H176" s="12"/>
      <c r="I176" s="12"/>
      <c r="P176" s="1"/>
    </row>
    <row r="177" spans="1:9" s="1" customFormat="1" ht="12.75">
      <c r="A177" s="33" t="s">
        <v>149</v>
      </c>
      <c r="B177" s="33" t="s">
        <v>164</v>
      </c>
      <c r="C177" s="16" t="s">
        <v>11</v>
      </c>
      <c r="D177" s="24">
        <f>D178</f>
        <v>10434.5</v>
      </c>
      <c r="E177" s="24">
        <f>E178</f>
        <v>10642.3</v>
      </c>
      <c r="F177" s="24">
        <f>F178</f>
        <v>10670.1</v>
      </c>
      <c r="G177" s="12"/>
      <c r="H177" s="12"/>
      <c r="I177" s="12"/>
    </row>
    <row r="178" spans="1:9" s="1" customFormat="1" ht="86.25" customHeight="1">
      <c r="A178" s="33"/>
      <c r="B178" s="33"/>
      <c r="C178" s="16" t="s">
        <v>12</v>
      </c>
      <c r="D178" s="24">
        <v>10434.5</v>
      </c>
      <c r="E178" s="24">
        <v>10642.3</v>
      </c>
      <c r="F178" s="24">
        <v>10670.1</v>
      </c>
      <c r="G178" s="12"/>
      <c r="H178" s="12"/>
      <c r="I178" s="12"/>
    </row>
    <row r="179" spans="1:9" s="1" customFormat="1" ht="72" customHeight="1">
      <c r="A179" s="33"/>
      <c r="B179" s="33"/>
      <c r="C179" s="16" t="s">
        <v>13</v>
      </c>
      <c r="D179" s="24">
        <v>10434.5</v>
      </c>
      <c r="E179" s="24">
        <v>10642.3</v>
      </c>
      <c r="F179" s="24">
        <v>10670.1</v>
      </c>
      <c r="G179" s="12"/>
      <c r="H179" s="12"/>
      <c r="I179" s="12"/>
    </row>
    <row r="180" spans="1:9" s="1" customFormat="1" ht="12.75">
      <c r="A180" s="33" t="s">
        <v>150</v>
      </c>
      <c r="B180" s="33" t="s">
        <v>165</v>
      </c>
      <c r="C180" s="16" t="s">
        <v>11</v>
      </c>
      <c r="D180" s="24">
        <f>D181</f>
        <v>6846.69951</v>
      </c>
      <c r="E180" s="24">
        <f>E181</f>
        <v>0</v>
      </c>
      <c r="F180" s="24">
        <f>F181</f>
        <v>0</v>
      </c>
      <c r="G180" s="12"/>
      <c r="H180" s="12"/>
      <c r="I180" s="12"/>
    </row>
    <row r="181" spans="1:9" s="1" customFormat="1" ht="25.5">
      <c r="A181" s="33"/>
      <c r="B181" s="33"/>
      <c r="C181" s="16" t="s">
        <v>12</v>
      </c>
      <c r="D181" s="24">
        <v>6846.69951</v>
      </c>
      <c r="E181" s="24">
        <v>0</v>
      </c>
      <c r="F181" s="24">
        <v>0</v>
      </c>
      <c r="G181" s="12"/>
      <c r="H181" s="12"/>
      <c r="I181" s="12"/>
    </row>
    <row r="182" spans="1:9" s="1" customFormat="1" ht="12.75">
      <c r="A182" s="12"/>
      <c r="B182" s="12"/>
      <c r="C182" s="12"/>
      <c r="D182" s="26"/>
      <c r="E182" s="26"/>
      <c r="F182" s="27" t="s">
        <v>1</v>
      </c>
      <c r="G182" s="12"/>
      <c r="H182" s="12"/>
      <c r="I182" s="12"/>
    </row>
  </sheetData>
  <sheetProtection/>
  <autoFilter ref="A10:F182"/>
  <mergeCells count="134">
    <mergeCell ref="A167:A168"/>
    <mergeCell ref="B167:B168"/>
    <mergeCell ref="A169:A170"/>
    <mergeCell ref="B141:B142"/>
    <mergeCell ref="A143:A144"/>
    <mergeCell ref="B143:B144"/>
    <mergeCell ref="B145:B146"/>
    <mergeCell ref="A152:A153"/>
    <mergeCell ref="A145:A146"/>
    <mergeCell ref="A148:A151"/>
    <mergeCell ref="B175:B176"/>
    <mergeCell ref="A154:A157"/>
    <mergeCell ref="B154:B157"/>
    <mergeCell ref="A158:A159"/>
    <mergeCell ref="B158:B159"/>
    <mergeCell ref="A163:A164"/>
    <mergeCell ref="B163:B164"/>
    <mergeCell ref="A175:A176"/>
    <mergeCell ref="B160:B161"/>
    <mergeCell ref="A160:A161"/>
    <mergeCell ref="A120:A121"/>
    <mergeCell ref="B120:B121"/>
    <mergeCell ref="A137:A138"/>
    <mergeCell ref="B137:B138"/>
    <mergeCell ref="B134:B136"/>
    <mergeCell ref="B152:B153"/>
    <mergeCell ref="B148:B151"/>
    <mergeCell ref="A141:A142"/>
    <mergeCell ref="A122:A123"/>
    <mergeCell ref="B122:B123"/>
    <mergeCell ref="A127:A128"/>
    <mergeCell ref="B127:B128"/>
    <mergeCell ref="A129:A130"/>
    <mergeCell ref="B129:B130"/>
    <mergeCell ref="A139:A140"/>
    <mergeCell ref="B139:B140"/>
    <mergeCell ref="A134:A136"/>
    <mergeCell ref="A106:A107"/>
    <mergeCell ref="B106:B107"/>
    <mergeCell ref="A108:A109"/>
    <mergeCell ref="B169:B170"/>
    <mergeCell ref="A111:A112"/>
    <mergeCell ref="B111:B112"/>
    <mergeCell ref="A117:A119"/>
    <mergeCell ref="B117:B119"/>
    <mergeCell ref="A132:A133"/>
    <mergeCell ref="B132:B133"/>
    <mergeCell ref="A98:A99"/>
    <mergeCell ref="B98:B99"/>
    <mergeCell ref="A100:A101"/>
    <mergeCell ref="B100:B101"/>
    <mergeCell ref="A180:A181"/>
    <mergeCell ref="B180:B181"/>
    <mergeCell ref="A177:A179"/>
    <mergeCell ref="B177:B179"/>
    <mergeCell ref="A172:A174"/>
    <mergeCell ref="B172:B174"/>
    <mergeCell ref="B86:B87"/>
    <mergeCell ref="A96:A97"/>
    <mergeCell ref="B96:B97"/>
    <mergeCell ref="A92:A93"/>
    <mergeCell ref="B92:B93"/>
    <mergeCell ref="A94:A95"/>
    <mergeCell ref="B94:B95"/>
    <mergeCell ref="A69:A70"/>
    <mergeCell ref="B69:B70"/>
    <mergeCell ref="A71:A73"/>
    <mergeCell ref="B71:B73"/>
    <mergeCell ref="A80:A82"/>
    <mergeCell ref="B80:B82"/>
    <mergeCell ref="A74:A75"/>
    <mergeCell ref="B74:B75"/>
    <mergeCell ref="B77:B79"/>
    <mergeCell ref="A77:A79"/>
    <mergeCell ref="B62:B63"/>
    <mergeCell ref="A65:A66"/>
    <mergeCell ref="B65:B66"/>
    <mergeCell ref="A67:A68"/>
    <mergeCell ref="B67:B68"/>
    <mergeCell ref="A49:A51"/>
    <mergeCell ref="A55:A58"/>
    <mergeCell ref="B55:B58"/>
    <mergeCell ref="A114:A116"/>
    <mergeCell ref="A86:A87"/>
    <mergeCell ref="B49:B51"/>
    <mergeCell ref="A83:A85"/>
    <mergeCell ref="B83:B85"/>
    <mergeCell ref="A60:A61"/>
    <mergeCell ref="B60:B61"/>
    <mergeCell ref="A62:A63"/>
    <mergeCell ref="B102:B103"/>
    <mergeCell ref="B114:B116"/>
    <mergeCell ref="B108:B109"/>
    <mergeCell ref="A102:A103"/>
    <mergeCell ref="A104:A105"/>
    <mergeCell ref="B104:B105"/>
    <mergeCell ref="A32:A35"/>
    <mergeCell ref="B32:B35"/>
    <mergeCell ref="A88:A89"/>
    <mergeCell ref="B88:B89"/>
    <mergeCell ref="B52:B54"/>
    <mergeCell ref="A52:A54"/>
    <mergeCell ref="C1:F1"/>
    <mergeCell ref="A5:F6"/>
    <mergeCell ref="D8:F8"/>
    <mergeCell ref="A8:A9"/>
    <mergeCell ref="B8:B9"/>
    <mergeCell ref="A11:A14"/>
    <mergeCell ref="A42:A45"/>
    <mergeCell ref="A15:A18"/>
    <mergeCell ref="B42:B45"/>
    <mergeCell ref="A90:A91"/>
    <mergeCell ref="B90:B91"/>
    <mergeCell ref="A30:A31"/>
    <mergeCell ref="B19:B22"/>
    <mergeCell ref="A19:A22"/>
    <mergeCell ref="A46:A48"/>
    <mergeCell ref="B46:B48"/>
    <mergeCell ref="A36:A38"/>
    <mergeCell ref="B36:B38"/>
    <mergeCell ref="A39:A40"/>
    <mergeCell ref="B39:B40"/>
    <mergeCell ref="D3:F3"/>
    <mergeCell ref="A25:A26"/>
    <mergeCell ref="B30:B31"/>
    <mergeCell ref="B25:B26"/>
    <mergeCell ref="C4:F4"/>
    <mergeCell ref="B15:B18"/>
    <mergeCell ref="A27:A28"/>
    <mergeCell ref="B27:B28"/>
    <mergeCell ref="C8:C9"/>
    <mergeCell ref="B11:B14"/>
    <mergeCell ref="B23:B24"/>
    <mergeCell ref="A23:A24"/>
  </mergeCells>
  <printOptions/>
  <pageMargins left="0.7480314960629921" right="0.7480314960629921" top="0.984251968503937" bottom="0.984251968503937" header="0.5118110236220472" footer="0.5118110236220472"/>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Министерство образования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dc:creator>
  <cp:keywords/>
  <dc:description/>
  <cp:lastModifiedBy>lena</cp:lastModifiedBy>
  <cp:lastPrinted>2013-12-24T07:09:35Z</cp:lastPrinted>
  <dcterms:created xsi:type="dcterms:W3CDTF">2012-04-27T07:20:21Z</dcterms:created>
  <dcterms:modified xsi:type="dcterms:W3CDTF">2014-06-18T03:35:20Z</dcterms:modified>
  <cp:category/>
  <cp:version/>
  <cp:contentType/>
  <cp:contentStatus/>
</cp:coreProperties>
</file>