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78" activeTab="0"/>
  </bookViews>
  <sheets>
    <sheet name="на отправку" sheetId="1" r:id="rId1"/>
  </sheets>
  <definedNames>
    <definedName name="_xlnm.Print_Titles" localSheetId="0">'на отправку'!$A:$C</definedName>
  </definedNames>
  <calcPr fullCalcOnLoad="1"/>
</workbook>
</file>

<file path=xl/sharedStrings.xml><?xml version="1.0" encoding="utf-8"?>
<sst xmlns="http://schemas.openxmlformats.org/spreadsheetml/2006/main" count="395" uniqueCount="265">
  <si>
    <t xml:space="preserve">1 таблица </t>
  </si>
  <si>
    <t>Коми Республикаӧс социальнӧй да экономика боксянь сӧвмӧдан стратегиялысь могъяс олӧмӧ пӧртӧм могысь урчитӧм торъя мога индикаторъяс серти таблица</t>
  </si>
  <si>
    <t xml:space="preserve">д/в № </t>
  </si>
  <si>
    <t>Лыдпасъяс</t>
  </si>
  <si>
    <t xml:space="preserve">Мерайтан единица </t>
  </si>
  <si>
    <t>2011 отчёт</t>
  </si>
  <si>
    <t>2012 донъялӧм</t>
  </si>
  <si>
    <t>торъя мога индикаторъяслӧн план серти тӧдчанлун</t>
  </si>
  <si>
    <t>2020 2011 дорӧ</t>
  </si>
  <si>
    <t>Экономика боксянь сӧвмӧм да инновационнӧя сӧвман сценарий дорӧ вуджӧм</t>
  </si>
  <si>
    <t>Коми Республикаса 1 олысь вылö валöвöй дінму прöдукт (водзӧ - ВДП) содан/чинан öд (ӧткодялан донын)</t>
  </si>
  <si>
    <t xml:space="preserve">воддза во серти %          
</t>
  </si>
  <si>
    <t xml:space="preserve">Уджалан öд  </t>
  </si>
  <si>
    <t>прöчентъясӧн</t>
  </si>
  <si>
    <t>Тöвар да услуга вылö потребительскöй донъяслöн индекс, мунан вося öшым тöлысьлöн воддза вося öшым тöлысь дорö</t>
  </si>
  <si>
    <t>- 1,8 п. п.</t>
  </si>
  <si>
    <t>Лӧсьӧдӧм да ӧніяӧдӧм вӧчны уна вермана уджалан местаяслӧн лыд (промышленносьтын, видз-му овмӧсын, стрӧитчӧмын да оланін да коммунальнӧй овмӧсын, связьын)</t>
  </si>
  <si>
    <t>единица</t>
  </si>
  <si>
    <t>957,8</t>
  </si>
  <si>
    <t>Институциональнӧй сӧвмӧм</t>
  </si>
  <si>
    <t xml:space="preserve"> ВДП дорӧ  медшӧр капиталӧ инвестицияяс </t>
  </si>
  <si>
    <t>прӧчентъясӧн</t>
  </si>
  <si>
    <t>- 19,4 п.п.</t>
  </si>
  <si>
    <t>Валӧвӧй дінму прӧдуктын отгруженнöй инновация прöдукция пай</t>
  </si>
  <si>
    <t>+ 3,1 п. п.</t>
  </si>
  <si>
    <t xml:space="preserve"> 2011 волӧн тшупӧд дорӧ  валӧвӧй дінму прӧдуктын отгруженнöй инновация прöдукция пай содтӧм</t>
  </si>
  <si>
    <t>% -ӧн</t>
  </si>
  <si>
    <t>х</t>
  </si>
  <si>
    <t>Коми Республикаса республиканскӧй сьӧмкудйысь фундаментальнӧй наука туялӧмъяс вылӧ сьӧмӧн могмӧдан ӧтувъя мында</t>
  </si>
  <si>
    <t>млн. шайт</t>
  </si>
  <si>
    <t xml:space="preserve"> ВДП-ын туялöмъяс да разработкаяс вылö пытшкöсса рöскод</t>
  </si>
  <si>
    <t>+ 0,08 п.п.</t>
  </si>
  <si>
    <t>сы лыдын татшӧм рӧскодын вылыс тшупӧда уджсикасӧ велӧдан учреждениеяслӧн пай</t>
  </si>
  <si>
    <t>+ 0,02 п.п.</t>
  </si>
  <si>
    <t>Россияса да войтыркостса научнӧй журналъясын став йӧзӧдӧмын престижнӧй войтыркостса журналъясын Коми Республикаса учёнӧйяслӧн йӧзӧдӧмъяс пай</t>
  </si>
  <si>
    <t>+ 1,26 п.п.</t>
  </si>
  <si>
    <t>Перйысь, обработайтысь производство организацияясöн, электроэнергия, биару да ва вöчöм да юклöм кузя (удж сикасъяс серти), отгруженнöй вузӧсъяс (уджъяс, услугаяс) öтувъя мындаын инновация вузӧсъяс (уджъяс, услугаяс) вылö удельнöй сьöкта</t>
  </si>
  <si>
    <t>+ 0,1 п.п.</t>
  </si>
  <si>
    <t xml:space="preserve">Туялӧм организацияяс ӧтувъя лыдын инновацияяс збыльмӧдысь организацияяслӧн удельнӧй сьӧкта (инновационнӧй водзмӧстчӧм) </t>
  </si>
  <si>
    <t>+ 0,5 п.п.</t>
  </si>
  <si>
    <t>Ичöт предприятиеясöн вöчöм прöдукция пай (микропредприятиеястӧг), ВДП серти ставнас</t>
  </si>
  <si>
    <t>Валовӧй дінму прӧдуктлӧн энергоёмкосьт</t>
  </si>
  <si>
    <t xml:space="preserve">1 сюрс шайт вылӧ условнӧй ломтас килограмм </t>
  </si>
  <si>
    <t>59,8</t>
  </si>
  <si>
    <t>Колана ногӧн да эффективнӧя вӧр-ваӧн вӧдитчӧм</t>
  </si>
  <si>
    <t>Мупытшса озырлун медшӧр сикасъяслӧн запасъяс содӧм да найӧс быдвося перъян мындакӧд йитчӧм</t>
  </si>
  <si>
    <t>+ 10,0 п.п.</t>
  </si>
  <si>
    <t>Кӧртымӧ сетан вӧр участокъяс кузя урчитӧмӧн лэдзан вӧр заптӧм дугӧдӧм дорӧ вӧрсӧ збыль заптӧм серти</t>
  </si>
  <si>
    <t>Кыйсян ресурс сикасъяслӧн став лыдын кыйсян ресурс вӧдитчан сикасъяскӧд  йитчӧм</t>
  </si>
  <si>
    <t>+ 5 п.п.</t>
  </si>
  <si>
    <t xml:space="preserve"> Пӧрӧдчан вӧръясын вӧрса муяс 1 га вылӧ арталӧмӧн вӧрӧн вӧдитчӧмысь Коми Республикаса республиканскӧй сьӧмкудйӧ мынтысьӧмъяс мында (быд во)</t>
  </si>
  <si>
    <t xml:space="preserve">шайт/га </t>
  </si>
  <si>
    <t xml:space="preserve"> Вӧр йитӧд юкӧнын Россия Федерацияса субъектъяслӧн канму власьт органъяслы  Россия Федерациялысь сетӧм уджмогъяс  збыльмӧдӧм вылӧ федеральнӧй сьӧмкуйысь сьӧм видзӧм мындаын вӧр фондлӧн муяс вылын меститчӧм вӧръясӧн вӧдитчӧмысь Россия Федерацияса федеральнӧй сьӧмкудйӧ воӧм сьӧм серти</t>
  </si>
  <si>
    <t>- 7,0 п.п.</t>
  </si>
  <si>
    <t>Отчётнӧй во заводитчӧм серти Коми Республика мутасын вӧръясӧн вӧдитчӧмысь арталӧм мынтысьӧмъяс ыджда да вӧръясӧн вӧдитчӧмысь ас кадӧ мынтытӧм вот дорӧ, отчётнӧй во пом вылӧ ас кадӧ мынтытӧм вот лачатӧг бергӧдӧм кындзи,  Коми Республика мутасын вӧръясӧн вӧдитчӧмысь  отчётнӧй воысь Россия Федерацияса сьӧмкуд системаӧ воӧм мынтысьӧмъяс мындакӧд йитчӧм (быд во)</t>
  </si>
  <si>
    <t>+ 3,0 п.п.</t>
  </si>
  <si>
    <t>Вӧр фондлӧн вӧрсялӧм  муясын  дона вӧр пуктасъяс плӧщадьлӧн удельнӧй сьӧкта (быд во)</t>
  </si>
  <si>
    <t>+ 0,3 п.п.</t>
  </si>
  <si>
    <t xml:space="preserve"> I класса том вӧр плӧщадьын том вӧр бырӧмлӧн  кералан плӧщадьлӧн йитчӧм  (быд во)</t>
  </si>
  <si>
    <t>Инфраструктура сӧвмӧм</t>
  </si>
  <si>
    <t xml:space="preserve"> ВДП транспортоёмкосьт</t>
  </si>
  <si>
    <t xml:space="preserve">сюрс тонна - км/шайт  
</t>
  </si>
  <si>
    <t>Йӧзлӧн транспортӧн ветлӧн</t>
  </si>
  <si>
    <t xml:space="preserve">сюрс     
пасс. -  
км/морт  
</t>
  </si>
  <si>
    <t xml:space="preserve"> 10 сюрс транспорт средство вылӧ транспортын доймалысь лыд </t>
  </si>
  <si>
    <t xml:space="preserve">морт/10 сюрс транспорт средство
</t>
  </si>
  <si>
    <t xml:space="preserve">Коммунальнӧй инфраструктура важман тшупӧд
</t>
  </si>
  <si>
    <t>- 0,9 п.п.</t>
  </si>
  <si>
    <t xml:space="preserve">Коми Республикаса консолидируйтöм сьöмкудйын рöскод тэчасын оланiн да коммунальнöй овмöс вылö рöскод пай </t>
  </si>
  <si>
    <t>0,0 п.п.</t>
  </si>
  <si>
    <t>Промышленнӧй комплексъяс сӧвмӧдӧм</t>
  </si>
  <si>
    <t>Промышленнöй производство индекс</t>
  </si>
  <si>
    <t xml:space="preserve">воддза во дорӧ %  </t>
  </si>
  <si>
    <t>Промышленнöй производство тэчасын обрабатывайтысь производствояслӧн пай</t>
  </si>
  <si>
    <t>+ 8,0 п.п.</t>
  </si>
  <si>
    <t>Стрӧитчан комплекс  сӧвмӧдӧм</t>
  </si>
  <si>
    <t>"Стрöитчöм" удж нуöдöм кузя вöчöм уджъяслӧн физическӧй индекс</t>
  </si>
  <si>
    <t xml:space="preserve">  воддза во дорӧ прöчентъясӧн, öтластитан  донъясын</t>
  </si>
  <si>
    <t>134,8</t>
  </si>
  <si>
    <t>Агропромышленнӧй да чери овмӧс комплексъяс сӧвмӧдӧм</t>
  </si>
  <si>
    <t>Став сикас категория овмӧсын видз-му овмӧс прӧдукция производстволӧн индекс (ӧтластитан донъясын)</t>
  </si>
  <si>
    <t xml:space="preserve">Видз-му овмӧслӧн медшӧр капиталӧ инвестицияяс физическӧй мындалӧн индекс </t>
  </si>
  <si>
    <t>Дінму видз-му овмӧс юкӧнын уджалысьяслы тöлысся шöркодь арталöм номинальнöй удждон</t>
  </si>
  <si>
    <t>сюрс шайт</t>
  </si>
  <si>
    <t>Чуктöса гырысь да шöр видз-му овмӧс организацияяслöн удельнöй сьöкта налöн öтувъя лыд серти</t>
  </si>
  <si>
    <t>+ 16,0 п.п.</t>
  </si>
  <si>
    <t>Сёян-юан промышленносьтын прӧдукция производстволӧн индекс (ӧтластитан донъясын)</t>
  </si>
  <si>
    <t>Мутас сӧвмӧдӧм</t>
  </si>
  <si>
    <t>Муниципальнӧй районъясса муниципальнӧй юкӧнъяслӧн пай, кодъясӧс могмӧдӧма мутас планируйтан схемаясӧн</t>
  </si>
  <si>
    <t>+ 53,4 п.п.</t>
  </si>
  <si>
    <t xml:space="preserve">Социальнӧй сӧвмӧм да йӧзлысь оланног кыпӧдӧм </t>
  </si>
  <si>
    <t xml:space="preserve">Демография сӧвмӧм </t>
  </si>
  <si>
    <t>Медицина отсӧг сетан качество серти йӧзлӧн дӧвӧльлун (став лыдын юасьысьяс пай, прӧчентъясӧн)</t>
  </si>
  <si>
    <t>+ 15,5 п.п.</t>
  </si>
  <si>
    <t>Чужигӧн виччысяна оландыр</t>
  </si>
  <si>
    <t xml:space="preserve">во  </t>
  </si>
  <si>
    <t>+ 1,4 лет</t>
  </si>
  <si>
    <t>Вир ветлан висьӧмъясысь кувсьӧм</t>
  </si>
  <si>
    <t>100 сюрс олысь вылӧ случай</t>
  </si>
  <si>
    <t>Выль пыкӧсъясысь (сы лыдын лёк пыкӧсъясысь) кувсьӧм</t>
  </si>
  <si>
    <t>Туберкулёзысь кувсьӧм</t>
  </si>
  <si>
    <t>Туйын транспорт лоӧмторъясысь кувсьӧм</t>
  </si>
  <si>
    <t>Младенеч дырйи кувсьӧм</t>
  </si>
  <si>
    <t>1 сюрс ловйӧн чужысь вылӧ</t>
  </si>
  <si>
    <t xml:space="preserve"> Йöзлысь дзоньвидзалун видзан учреждениеясын врачьясӧн (торъя йӧз) могмӧдӧм</t>
  </si>
  <si>
    <t xml:space="preserve">10 сюрс олысь вылӧ морт 
</t>
  </si>
  <si>
    <t>Ортсысса помкаясысь олысьяслӧн ӧтувъя кувсьӧм</t>
  </si>
  <si>
    <t xml:space="preserve">Чужысьяслӧн коэффициент </t>
  </si>
  <si>
    <t>1000 олысь морт вылӧ чужан лыд</t>
  </si>
  <si>
    <t>Коми Республикаын спорт стрöйбаясöн могмöдöм</t>
  </si>
  <si>
    <t>+ 1,5 п.п.</t>
  </si>
  <si>
    <t>Мортӧс ёнмӧдан культураӧн да спортöн пыр занимайтчысь олысьяслöн удельнöй сьöкта</t>
  </si>
  <si>
    <t>+ 1,9 п.п.</t>
  </si>
  <si>
    <t xml:space="preserve"> Торъя категория граждана пай, кодъяс босьтісны социальнӧй отсӧг, гражданалӧн став лыд дорӧ, кодъяс шыӧдчисны да кодъяслӧн эм инӧд босьтны тайӧ отсӧгсӧ</t>
  </si>
  <si>
    <t>…</t>
  </si>
  <si>
    <t>Гортын социальнӧя могмӧдан граждана пай татшӧм могмӧдӧмла шыӧдчысьяслӧн ӧтувъя лыд серти</t>
  </si>
  <si>
    <t>Пöрысь йöзлы да вермытӧмъяслы социальнöя могмöдан стационарнöй учреждениеясын местаясӧн могмӧдан граждана пай татшӧм могмӧдӧмла шыдчысьяслӧн ӧтувъя лыд серти</t>
  </si>
  <si>
    <t>Оланін политика</t>
  </si>
  <si>
    <t>Потребительскӧй донлӧн индекс дорӧ йитчӧм серти шайтӧн сетӧм ипотека оланін кредит кузя прӧчент ставкалысь шӧр тшупӧд кыпӧдӧм</t>
  </si>
  <si>
    <t>прӧчента пункт</t>
  </si>
  <si>
    <t>- 3,2 п.п.</t>
  </si>
  <si>
    <t>Ипотека оланін кредитъяс сетан лыд (вонас)</t>
  </si>
  <si>
    <r>
      <t xml:space="preserve">Оланінлӧн </t>
    </r>
    <r>
      <rPr>
        <sz val="10"/>
        <color indexed="18"/>
        <rFont val="Times New Roman"/>
        <family val="1"/>
      </rPr>
      <t>öти квадратнöй метрлöн дон</t>
    </r>
  </si>
  <si>
    <t>шайт</t>
  </si>
  <si>
    <t xml:space="preserve"> 2011вося тшупӧд дорӧ %-ӧн</t>
  </si>
  <si>
    <t>Эконом класса оланін уджӧ пыртан мында</t>
  </si>
  <si>
    <t>сюрс кв.м</t>
  </si>
  <si>
    <t>Семьяяслӧн удельнӧй сьӧкта, кодъяс сулалӧны  учёт вылын оланног бурмӧдӧмын кыдзи нуждайтчысьяс, кодъяс босьтісны олан жыръяс воддза во пом вылӧ</t>
  </si>
  <si>
    <t>+ 32,8 п.п.</t>
  </si>
  <si>
    <t>Коми Республикаса 1 олысь вылӧ воӧм олан жыръяслӧн ӧтувъя плӧщадь</t>
  </si>
  <si>
    <t xml:space="preserve">кв.м      </t>
  </si>
  <si>
    <t>Шоныдӧн могмӧдан, ваӧн могмӧдан, ва сетан да няйт ва весалан юкӧнӧ ӧтувъя лэдзӧм сьӧмын заём средствояс пай</t>
  </si>
  <si>
    <t>+ 13,5 п.п.</t>
  </si>
  <si>
    <t xml:space="preserve">Оланiнӧн да коммунальнöй овмöсӧн йӧзлӧн дӧвӧльлун
</t>
  </si>
  <si>
    <t xml:space="preserve"> юасьӧм лыдысь % </t>
  </si>
  <si>
    <t>+ 0,9 п.п.</t>
  </si>
  <si>
    <t xml:space="preserve"> Чӧжӧс да йӧзӧс уджӧн могмӧдӧм</t>
  </si>
  <si>
    <r>
      <t xml:space="preserve"> У</t>
    </r>
    <r>
      <rPr>
        <sz val="10"/>
        <color indexed="18"/>
        <rFont val="Times New Roman"/>
        <family val="1"/>
      </rPr>
      <t>джалысьяслöн збыль индöм тöлысся шöр удждон</t>
    </r>
  </si>
  <si>
    <t>воддза во дорö прöчентъясöн</t>
  </si>
  <si>
    <t>150,1</t>
  </si>
  <si>
    <t xml:space="preserve">Йӧзлӧн збыль сьӧм чӧжӧс </t>
  </si>
  <si>
    <t>136,1</t>
  </si>
  <si>
    <t>2011 вося тшупӧд дорӧ збыль удждонлӧн ыджда</t>
  </si>
  <si>
    <t>Коми Республикаса йӧзлöн öтувъя лыдын овны судзсяна медічӧт дінму ыдждаысь этшаджык сьӧм чöжöсöн олысьяс пай</t>
  </si>
  <si>
    <t>- 7,6 п.п.</t>
  </si>
  <si>
    <t xml:space="preserve"> Сьӧмкуд юкöнса уджалысьяслöн тöлысся шöр удждонлöн да республикаын шöр удждон тшупöдлöн йитчöм</t>
  </si>
  <si>
    <t>+ 12,4 п.п.</t>
  </si>
  <si>
    <t>Коми Республикаын шӧр удждон дорӧ Коми Республикаса ӧтувъя велӧдан учреждениеясса педагогическӧй уджалысьяслы шӧр удждонлӧн йитчӧм</t>
  </si>
  <si>
    <t>+ 22,0 п.п.</t>
  </si>
  <si>
    <t>Коми Республикаын ӧтувъя велӧдан юкӧнын шӧр удждон дорӧ Коми Республикаса школаӧдз велӧдан учреждениеясса педагогическӧй уджалысьяслы шӧр удждонлӧн йитчӧм</t>
  </si>
  <si>
    <t>+ 30,0 п.п.</t>
  </si>
  <si>
    <t xml:space="preserve">Коми Республикаын шӧр удждон дорӧ Коми Республикалӧн улыс да шӧр уджсикасӧ велӧдан учреждениеясса преподавательяслы да уджӧ велӧдан мастеръяслы шӧр удждонлӧн йитчӧм </t>
  </si>
  <si>
    <t>+ 19,0 п.п.</t>
  </si>
  <si>
    <t>Коми Республикаын шӧр удждон дорӧ Коми Республикалӧн культура да искусство учреждениеясса уджалысьяслы шӧр удждонлӧн йитчӧм</t>
  </si>
  <si>
    <t>+ 55,0 п.п.</t>
  </si>
  <si>
    <t>Коми Республикаын шӧр удждон дорӧ Коми Республикалӧн канму учреждениеясса врачьяслы шӧр удждонлӧн йитчӧм</t>
  </si>
  <si>
    <t>+ 65,0 п.п.</t>
  </si>
  <si>
    <t>Коми Республикаын шӧр удждон дорӧ Коми Республикалӧн вылыс тшупӧда уджсикасӧ велӧдан учреждениеясса преподавательяслы шӧр удждонлӧн йитчӧм</t>
  </si>
  <si>
    <t>+ 100,0 п.п.</t>
  </si>
  <si>
    <t>Коми Республикаын шӧр удждон дорӧ Коми Республикалӧн канму учреждениеясса социальнӧй уджалысьяслы шӧр удждонлӧн йитчӧм</t>
  </si>
  <si>
    <t>+ 51,0 п.п.</t>
  </si>
  <si>
    <t>Коми Республикаын шӧр удждон дорӧ Коми Республикалӧн канму учреждениеясса шӧр медицина персоналлы шӧр удждонлӧн йитчӧм</t>
  </si>
  <si>
    <t>+ 21,0 п.п.</t>
  </si>
  <si>
    <t>Коми Республикаын шӧр удждон дорӧ Коми Республикалӧн канму учреждениеясса ичӧт медицина персоналлы шӧр удждонлӧн йитчӧм</t>
  </si>
  <si>
    <t>+ 15,0 п.п.</t>
  </si>
  <si>
    <t xml:space="preserve"> Абу эффективнӧй организацияяс выльысь артмӧдӧм, предпринимательскӧй да мукӧд уджысь чӧжӧс вайӧм, сьӧмкуд рӧскодлысь эффективносьт кыпӧдӧм кузя мероприятиеяс збыльмӧдӧм тшӧт весьтӧ босьтӧм сьӧмлӧн став мындаын экономикалӧн сьӧмкуд юкӧнса уджалысьяслы удждон кыпӧдӧм вылӧ веськӧдӧм сьӧм пай</t>
  </si>
  <si>
    <t xml:space="preserve">Гражданалӧн став лыдын уджӧн могмӧдӧм граждана пай, кодъяс шыӧдчисны отсӧгла уджӧн могмӧдан канму учреждениеясӧ лӧсялана удж корсьӧм могысь
</t>
  </si>
  <si>
    <t>+ 6,1 п.п.</t>
  </si>
  <si>
    <t>Пасйöм уджтöмалысь тшупöд, кадколаст пом вылö</t>
  </si>
  <si>
    <t>- 0,7 п.п.</t>
  </si>
  <si>
    <r>
      <t>Йӧзӧс уджӧн могмӧдан тшупӧд</t>
    </r>
    <r>
      <rPr>
        <sz val="12"/>
        <color indexed="18"/>
        <rFont val="Times New Roman"/>
        <family val="1"/>
      </rPr>
      <t xml:space="preserve"> (вонас шӧркодя)</t>
    </r>
  </si>
  <si>
    <t>+ 5,8 п.п.</t>
  </si>
  <si>
    <t>Велӧдӧм да кадръяслысь вынйӧр сӧвмӧдӧм</t>
  </si>
  <si>
    <t>3-сянь 7-ӧдз арлыда челядь пай, кодъяс босьтӧны велӧдан услуга да (либӧ) школаӧдз велӧдан учреждениеясын найӧс видзӧм кузя услуга 3-сянь 7-ӧдз арлыда став челядь лыд серти</t>
  </si>
  <si>
    <t>+ 8,5 п.п.</t>
  </si>
  <si>
    <t xml:space="preserve">Школаводзвывса велӧдӧм судзсянлун (5-7 арӧса челядьлӧн лыдын, кутшӧмӧс стӧчмӧдӧма 5-7 арӧса челядь лыд вылӧ, 5-7 арӧса челядь лыдкӧд йитчӧм, кодъяслы сетӧма позянлун босьтны школаӧдз велӧдан услугаяс) </t>
  </si>
  <si>
    <t>+ 3,5 п. п.</t>
  </si>
  <si>
    <t xml:space="preserve"> 5-сянь 18-ӧдз арлыда йӧзлӧн ӧтувъя лыдын 5-18 арлыда йӧзлӧн удельнӧй сьӧкта, кодъяс велӧдчӧны ӧтувъя велӧдӧм серти</t>
  </si>
  <si>
    <t>+ 2,3 п.п.</t>
  </si>
  <si>
    <t xml:space="preserve">5-18 арлыда челядь пай, кодъяс велӧдчӧны содтӧд велӧдан уджтасъяс серти, тайӧ арлыда челядьлӧн ӧтувъя лыдын </t>
  </si>
  <si>
    <t>+ 6,6 п.п.</t>
  </si>
  <si>
    <t>сы лыдын республиканскӧй сьӧмкудйысь сьӧмкуд ассигнованиеяс тшӧт весьтӧ</t>
  </si>
  <si>
    <t>+ 44,0 п.п.</t>
  </si>
  <si>
    <t>Канму (муниципальнӧй) общеобразовательнӧй учреждениеяс помалысьяслӧн ӧтувъя лыдын канму (муниципальнӧй) общеобразовательнӧй учреждениеяс помалысьяслӧн пай, кодъяс эз сдайтны ӧтувъя канму экзамен</t>
  </si>
  <si>
    <t>+ 0,51 п.п.</t>
  </si>
  <si>
    <t>Небӧгъяс лыд, сы лыдын Коми Республикаса войтырлӧн история, литература да культура кузя, кутшӧмъясӧс вӧзйӧма Коми Республикаса школьникъяслы асшӧра лыддьысьӧм вылӧ</t>
  </si>
  <si>
    <t>Роч кывйысь ӧтувъя канму экзамен сдайтысь йӧзлӧн удельнӧй сьӧкта помалысьяс лыдын, кодъяс участвуйтісны ӧтувъя канму экзаменын</t>
  </si>
  <si>
    <t xml:space="preserve">+ 0,9 п.п.      </t>
  </si>
  <si>
    <t>Математикаысь ӧтувъя канму экзамен сдайтысь йӧзлӧн удельнӧй сьӧкта помалысьяс лыдын, кодъяс участвуйтісны ӧтувъя канму экзаменын</t>
  </si>
  <si>
    <t>+ 0,8 п.п.</t>
  </si>
  <si>
    <t xml:space="preserve">                        </t>
  </si>
  <si>
    <r>
      <t xml:space="preserve">Очнӧя уджсикасӧ велӧдчан канму учреждениеясса помалысьяслӧн удельнӧй сьӧкта, </t>
    </r>
    <r>
      <rPr>
        <sz val="10"/>
        <color indexed="8"/>
        <rFont val="Times New Roman"/>
        <family val="1"/>
      </rPr>
      <t xml:space="preserve">кодъяс пырисны уджавны медводдза во чӧжӧн босьтöм специальносьт (уджсикас) серти велӧдчӧм помалӧм бӧрын, налӧн став лыдын </t>
    </r>
  </si>
  <si>
    <t>+ 4,0 п.п.</t>
  </si>
  <si>
    <t xml:space="preserve">Школаӧдзса, ӧтувъя да челядьлы содтӧд тӧдӧмлун сетан учреждениеясса веськӧдлан да педагогическӧй уджалысьяслӧн ӧтувъя лыдын школаӧдзса, ӧтувъя да челядьлы содтӧд тӧдӧмлун сетан учреждениеясса веськӧдлан да педагогическӧй уджалысьяс лыдлӧн удельнӧй сьӧкта, кодъяс кыпӧдісны квалификациясӧ либӧ бурмӧдісны уджсикасын тӧдӧмлун </t>
  </si>
  <si>
    <t>25-сянь 65-ӧдз арлыда уджалысь йӧз пай, кодъяс кыпӧдісны квалификациясӧ да (либӧ) бурмӧдісны тӧдӧмлунсӧ, экономика юкӧнын тайӧ арлыда уджалысь йӧзлӧн ӧтувъя лыд серти</t>
  </si>
  <si>
    <t>+ 4,8 п.п.</t>
  </si>
  <si>
    <t>Вылыс тшупӧда уджсикасӧ велӧдан уджтасъяс сьӧмӧн могмӧдӧм серти ӧти морт вылӧ норматив дорӧ вуджӧм</t>
  </si>
  <si>
    <t xml:space="preserve"> Шӧр тшупӧда уджсикасӧ велӧдан учреждениеяс да вылыс тшупӧда уджсикасӧ велӧдан учреждениеяс пай, кодъяслӧн зданиеясыс лӧсьӧдӧма дзоньвидзалунын дзескӧдӧм позянлуна йӧзлы </t>
  </si>
  <si>
    <t>Культура да пытшкӧсса вын сӧвмӧдӧм</t>
  </si>
  <si>
    <t>Тӧдчана краеведение серти литература да челядьлы войтыркостса литература йӧзӧдӧмъяс ӧтувъя лыдын тӧдчана краеведение серти литература да челядьлы войтыркостса литература йӧзӧдӧмъяс пай, кутшӧмъясӧс вуджӧдӧма электроннӧй формаӧ да пыртӧма Коми Республикаса национальнӧй электроннӧй библиотекаӧ</t>
  </si>
  <si>
    <t>+ 1,2 п.п.</t>
  </si>
  <si>
    <t>Россия Федлерацияса субъектъясын збыльмӧдысь выставка балаяслӧн лыд</t>
  </si>
  <si>
    <t>Коми Республикаса культураын да искусствоын нималана уджалысьяслы да енбиа том авторъяслы  премияяс лыд</t>
  </si>
  <si>
    <t>Творческӧй мероприятиеясын участвуйтӧм вылӧ кыскӧм челядь пай дінмуын став челядь лыд серти</t>
  </si>
  <si>
    <t>Йӧзлӧн удельнӧй сьӧкта, кодъяс участвуйтӧны мынтысяна прӧст кад коллялан культура мероприятиеясын, кутшӧмъясӧс нуӧдӧны культураса канму (муниципальнӧй) учреждениеяс</t>
  </si>
  <si>
    <t>Культура юкӧнын услугаяс сетан качествоӧн йӧзлӧн дӧвӧльлун</t>
  </si>
  <si>
    <t>юасьӧм лыдысь прӧчент</t>
  </si>
  <si>
    <t>Вузасян да йӧзӧс бытӧвӧя могмӧдан юкӧн сӧвмӧдӧм</t>
  </si>
  <si>
    <t>Торйӧн вузасян оборот мында</t>
  </si>
  <si>
    <t>öтластитан донъясын воддза во дорö прöчентъясöн</t>
  </si>
  <si>
    <t>148,3</t>
  </si>
  <si>
    <t>Йӧзлы бытӧвӧй услугаяс мында</t>
  </si>
  <si>
    <t>116,9</t>
  </si>
  <si>
    <t>Коми Республикаын канму да муниципальнӧй веськӧдлан система сӧвмӧдӧм</t>
  </si>
  <si>
    <t>Канму да муниципальнӧй веськӧдлӧмын эффективносьт кыпӧдӧм</t>
  </si>
  <si>
    <t>Коми Республикаса олӧмӧ пӧртысь власьт органъяс уджӧн йӧзлӧн дӧвӧльлун тшупӧд (юасьысьяслӧн ӧтувъя лыдысь)</t>
  </si>
  <si>
    <t>+ 38,0 п.п.</t>
  </si>
  <si>
    <t>Коми Республикаын меставывса асвеськӧдлан органъяс уджӧн йӧзлӧн дӧвӧльлун тшупӧд (юасьысьяслӧн ӧтувъя лыдысь)</t>
  </si>
  <si>
    <t>Коми Республикаын Коми Республикаса канму гражданскӧй служащӧй да муниципальнӧй служащӧй дорӧ эскӧдан индекс (юасьысьяслӧн ӧтувъя лыдысь)</t>
  </si>
  <si>
    <t xml:space="preserve">   -   </t>
  </si>
  <si>
    <t xml:space="preserve">   -  </t>
  </si>
  <si>
    <t>Коми Республикаса канму сьӧмӧн да канму уджйӧзӧн веськӧдлӧм</t>
  </si>
  <si>
    <t xml:space="preserve">Коми Республикаса республиканскӧй сьӧмкуд рӧскодлӧн удельнӧй сьӧкта, кутшӧмӧс петкӧдлӧма канму уджтасъяс сикасӧн </t>
  </si>
  <si>
    <t>+ 95 п.п.</t>
  </si>
  <si>
    <t>Мынтысьтӧм воӧмъяс тӧд вылын куттӧм чöжöс дорö Коми Республикаса консолидируйтöм сьӧмкудлöн дефицит йитчӧм</t>
  </si>
  <si>
    <t>+ 7,0 п.п.</t>
  </si>
  <si>
    <t>Коми Республикаса консолидируйтöм сьӧмкудлöн чӧжӧс дорӧ Коми Республикаса канму да муниципальнӧй уджйӧз йитчӧм мынтысьтӧм воӧмъяс тӧд вылын куттӧг</t>
  </si>
  <si>
    <t>Коми Республикаса канму эмбурӧн веськӧдлӧм</t>
  </si>
  <si>
    <t>Вӧрзьӧдны позьтӧм объектъяслӧн удельнӧй сьӧкта, мыйяс вылӧ пасйӧма Коми Республикаса эмбурӧн инӧд, Коми Республикаса канму эмбур реестрын индӧм вӧрзьӧдны позьтӧм объектъяслӧн ӧтувъя лыд серти</t>
  </si>
  <si>
    <t>+ 32,0 п.п.</t>
  </si>
  <si>
    <t>Му участокъяслӧн удельнӧй сьӧкта, мыйяс вылӧ пасйӧма Коми Республикаса эмбурӧн инӧд, Коми Республикаса канму эмбур реестрын индӧм му участокъяслӧн ӧтувъя лыд серти</t>
  </si>
  <si>
    <t>+ 43,1 п.п.</t>
  </si>
  <si>
    <t>Вӧдитчыны сетӧм вӧрзьӧдны позьтӧм объектъяслӧн удельнӧй сьӧкта Коми Республикаса канму эмбур реестрын индӧм вӧрзьӧдны позьтӧм объектъяслӧн ӧтувъя лыд серти</t>
  </si>
  <si>
    <t>+ 9,0 п.п.</t>
  </si>
  <si>
    <t>Вӧдитчыны сетӧм му участокъяслӧн удельнӧй сьӧкта Коми Республикаса канму эмбур реестрын индӧм му участокъяслӧн ӧтувъя лыд серти</t>
  </si>
  <si>
    <t>+ 3,6 п.п.</t>
  </si>
  <si>
    <t>Коми Республикаса канму эмбурӧн индӧм эмбур вузалöмысь воöм чӧжӧс</t>
  </si>
  <si>
    <t>млн.шайт</t>
  </si>
  <si>
    <t>Коми Республикаса канму эмбурӧн индӧм эмбурӧн вӧдитчӧмысь воöм чӧжӧс</t>
  </si>
  <si>
    <t>Юӧр котыр институтъяс лӧсьӧдӧм да сӧвмӧдӧм</t>
  </si>
  <si>
    <t>Коми Республика мутасын олысь гражданалӧн канму да муниципальнӧй услугаяс сетан качествоӧн дӧвӧльлун тшупӧд</t>
  </si>
  <si>
    <t>+ 70,0 п.п.</t>
  </si>
  <si>
    <t xml:space="preserve">Граждана пай, кодъяслӧн эм позянлун босьтны канму да муниципальнӧй услугаяс «ӧти ӧшиньӧ» принципӧн олан места серти, сы лыдын канму услуга сетан уна удж нуӧдысь шӧринъясын </t>
  </si>
  <si>
    <t>Х</t>
  </si>
  <si>
    <t>Граждана пай, кодъяс вӧдитчӧны  канму да муниципальнӧй услугаяс босьтан механизмӧн электроннӧя</t>
  </si>
  <si>
    <t>+ 99,0 п.п.</t>
  </si>
  <si>
    <t>Ведомствокостса документооборот став мындаын Коми Республикаса олӧмӧ пӧртысь власьт органъяс костын электроннӧй документооборот пай</t>
  </si>
  <si>
    <t>+ 83,0 п.п.</t>
  </si>
  <si>
    <t xml:space="preserve">Предпринимательскӧй уджкӧд йитчӧм канму (муниципальнӧй) ӧти услуга босьтӧм вылӧ Коми Республикаса канму власьт органӧ (меставывса асвеськӧдлан органӧ) бизнес-сообществояс петкӧдлысьяслӧн шыӧдчан шӧр лыдпас </t>
  </si>
  <si>
    <t>Коми Республикаса канму власьт органӧ (меставывса асвеськӧдлан органӧ) шыӧдчигӧн канму (муниципальнӧй) услугаяс босьтӧм вылӧ шыӧдчысьлӧн ӧчередьын виччысян кад</t>
  </si>
  <si>
    <t>минута</t>
  </si>
  <si>
    <t>Йӧз олӧмлы безопасносьтӧн могмӧдӧм</t>
  </si>
  <si>
    <r>
      <t xml:space="preserve">Уджалысьяс лыдлӧн удельнӧй сьӧкта, </t>
    </r>
    <r>
      <rPr>
        <sz val="10"/>
        <color indexed="18"/>
        <rFont val="Times New Roman"/>
        <family val="1"/>
      </rPr>
      <t>кодъяс уджалöны условиеясын, кутшöмъяс оз лöсявны удж условиеяслöн санитарно-гигиеническöй нормативъяслы, во пом вылö</t>
    </r>
    <r>
      <rPr>
        <sz val="10"/>
        <color indexed="8"/>
        <rFont val="Times New Roman"/>
        <family val="1"/>
      </rPr>
      <t xml:space="preserve">  </t>
    </r>
  </si>
  <si>
    <t>Удж вылын доймалöмъяслöн тшӧкыдлун коэффициент</t>
  </si>
  <si>
    <t>1000 уджалысь вылӧ доймалысь лыд</t>
  </si>
  <si>
    <t>Коми Республикаса став плӧщадьын торъя ёна видзан вӧр-ва мутасъясӧн Коми Республикаса плӧщадьлӧн пай</t>
  </si>
  <si>
    <t>Производствоӧн да видзӧмӧн артмӧм шыбласъяслӧн ӧтувъя мындаын видзӧм, обезвредитӧм шыбласъяс пай</t>
  </si>
  <si>
    <t>+ 14,4 п.п.</t>
  </si>
  <si>
    <t>Став стационарнӧй источниксянь мунысь няйтчӧдысь веществояслӧн ӧтувъя лыдын няйтчӧдысь веществояс лэдзӧмсӧ казялан да обезвредитан пай</t>
  </si>
  <si>
    <t>Васянь лёктор лоны вермана мутасъясын олысь йӧзлӧн пай, кодъясӧс видзӧны васянь лёктор артмӧмысь видзӧм кыпӧдӧм кузя мероприятиеяс нуӧдӧм отсӧгӧн, татшӧм мутасъясын олысь йӧзлӧн став лыд серти</t>
  </si>
  <si>
    <t xml:space="preserve">Коми Республикаса пӧжырысь видзан службаӧн Коми Республикаса олан пунктъяс видзан зонаяслӧн удельнӧй сьӧкта </t>
  </si>
  <si>
    <t>+ 6,3 п.п.</t>
  </si>
  <si>
    <t xml:space="preserve">Виччысьтӧм ломторъяслысь колясъяс да терроризмлысь петкӧдчӧмъяс ӧлӧдӧм да бырӧдӧм кузя шӧр могъяс збыльмӧдӧм дорӧ виччысьтӧм лоӧмторъяс ӧлӧдан да бырӧдан ӧтувъя канму системаын Коми республиканскӧй системаувлысь вын да средствояс дасьтан тшупӧд (баллъяс, донъявсьӧ 9 медшӧр  лыдпасъяс кузя «Виччысьтӧм лоӧмторъяс ӧлӧдан да бырӧдан ӧтувъя канму системаын уджалан да мутас системаувъяслысь состояниесӧ прӧверитан да донъялан инструкцияяс вынсьӧдӧм йылысь» РФ ВЛМ 2005 вося рака тӧлысь 3 лунся 125 №-а тшӧктӧд серти)
</t>
  </si>
  <si>
    <t xml:space="preserve">балл     </t>
  </si>
  <si>
    <t>+ 3,5 балла</t>
  </si>
</sst>
</file>

<file path=xl/styles.xml><?xml version="1.0" encoding="utf-8"?>
<styleSheet xmlns="http://schemas.openxmlformats.org/spreadsheetml/2006/main">
  <numFmts count="7">
    <numFmt numFmtId="164" formatCode="GENERAL"/>
    <numFmt numFmtId="165" formatCode="0.0"/>
    <numFmt numFmtId="166" formatCode="@"/>
    <numFmt numFmtId="167" formatCode="0.00"/>
    <numFmt numFmtId="168" formatCode="0.000"/>
    <numFmt numFmtId="169" formatCode="0"/>
    <numFmt numFmtId="170" formatCode="0.00%"/>
  </numFmts>
  <fonts count="19">
    <font>
      <sz val="10"/>
      <color indexed="8"/>
      <name val="Arial Cyr"/>
      <family val="2"/>
    </font>
    <font>
      <sz val="10"/>
      <name val="Arial"/>
      <family val="0"/>
    </font>
    <font>
      <sz val="10"/>
      <name val="Arial Cyr"/>
      <family val="2"/>
    </font>
    <font>
      <sz val="10"/>
      <color indexed="8"/>
      <name val="Times New Roman"/>
      <family val="1"/>
    </font>
    <font>
      <sz val="11"/>
      <name val="Arial"/>
      <family val="2"/>
    </font>
    <font>
      <b/>
      <sz val="10"/>
      <color indexed="8"/>
      <name val="Arial Cyr"/>
      <family val="2"/>
    </font>
    <font>
      <b/>
      <sz val="14"/>
      <color indexed="8"/>
      <name val="Arial Cyr"/>
      <family val="2"/>
    </font>
    <font>
      <b/>
      <sz val="10"/>
      <color indexed="8"/>
      <name val="Times New Roman"/>
      <family val="1"/>
    </font>
    <font>
      <sz val="10"/>
      <name val="Times New Roman"/>
      <family val="1"/>
    </font>
    <font>
      <b/>
      <sz val="10"/>
      <name val="Times New Roman"/>
      <family val="1"/>
    </font>
    <font>
      <sz val="9"/>
      <name val="Times New Roman"/>
      <family val="1"/>
    </font>
    <font>
      <sz val="10"/>
      <color indexed="18"/>
      <name val="Times New Roman"/>
      <family val="1"/>
    </font>
    <font>
      <sz val="12"/>
      <name val="Times New Roman"/>
      <family val="1"/>
    </font>
    <font>
      <b/>
      <u val="single"/>
      <sz val="10"/>
      <name val="Times New Roman"/>
      <family val="1"/>
    </font>
    <font>
      <sz val="10.5"/>
      <name val="Times New Roman"/>
      <family val="1"/>
    </font>
    <font>
      <sz val="12"/>
      <color indexed="18"/>
      <name val="Times New Roman"/>
      <family val="1"/>
    </font>
    <font>
      <sz val="11"/>
      <name val="Times New Roman"/>
      <family val="1"/>
    </font>
    <font>
      <sz val="12"/>
      <color indexed="8"/>
      <name val="Times New Roman"/>
      <family val="1"/>
    </font>
    <font>
      <b/>
      <sz val="10.5"/>
      <name val="Times New Roman"/>
      <family val="1"/>
    </font>
  </fonts>
  <fills count="2">
    <fill>
      <patternFill/>
    </fill>
    <fill>
      <patternFill patternType="gray125"/>
    </fill>
  </fills>
  <borders count="3">
    <border>
      <left/>
      <right/>
      <top/>
      <bottom/>
      <diagonal/>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66">
    <xf numFmtId="164" fontId="0" fillId="0" borderId="0" xfId="0" applyAlignment="1">
      <alignment/>
    </xf>
    <xf numFmtId="164" fontId="3" fillId="0" borderId="0" xfId="0" applyFont="1" applyFill="1" applyAlignment="1">
      <alignment/>
    </xf>
    <xf numFmtId="164" fontId="3" fillId="0" borderId="0" xfId="0" applyFont="1" applyFill="1" applyAlignment="1">
      <alignment vertical="center" wrapText="1"/>
    </xf>
    <xf numFmtId="164" fontId="3" fillId="0" borderId="0" xfId="0" applyFont="1" applyFill="1" applyAlignment="1">
      <alignment horizontal="center" vertical="center"/>
    </xf>
    <xf numFmtId="164" fontId="0" fillId="0" borderId="0" xfId="0" applyFill="1" applyAlignment="1">
      <alignment/>
    </xf>
    <xf numFmtId="164" fontId="4" fillId="0" borderId="0" xfId="0" applyFont="1" applyFill="1" applyAlignment="1">
      <alignment horizontal="right" vertical="center"/>
    </xf>
    <xf numFmtId="165" fontId="4" fillId="0" borderId="0" xfId="0" applyNumberFormat="1" applyFont="1" applyFill="1" applyAlignment="1">
      <alignment horizontal="right" vertical="center"/>
    </xf>
    <xf numFmtId="164" fontId="4" fillId="0" borderId="0" xfId="0" applyFont="1" applyFill="1" applyBorder="1" applyAlignment="1">
      <alignment horizontal="center" vertical="center"/>
    </xf>
    <xf numFmtId="164" fontId="5" fillId="0" borderId="1" xfId="0" applyFont="1" applyFill="1" applyBorder="1" applyAlignment="1">
      <alignment/>
    </xf>
    <xf numFmtId="164" fontId="6" fillId="0" borderId="1" xfId="0" applyFont="1" applyFill="1" applyBorder="1" applyAlignment="1">
      <alignment horizontal="center" wrapText="1"/>
    </xf>
    <xf numFmtId="164" fontId="7" fillId="0" borderId="2" xfId="0" applyFont="1" applyFill="1" applyBorder="1" applyAlignment="1">
      <alignment horizontal="center" vertical="center" wrapText="1"/>
    </xf>
    <xf numFmtId="164" fontId="7" fillId="0" borderId="2" xfId="0" applyFont="1" applyFill="1" applyBorder="1" applyAlignment="1">
      <alignment horizontal="center" vertical="center"/>
    </xf>
    <xf numFmtId="164" fontId="7" fillId="0" borderId="2" xfId="0" applyFont="1" applyFill="1" applyBorder="1" applyAlignment="1">
      <alignment wrapText="1"/>
    </xf>
    <xf numFmtId="164" fontId="3" fillId="0" borderId="2" xfId="0" applyFont="1" applyFill="1" applyBorder="1" applyAlignment="1">
      <alignment horizontal="center" vertical="center"/>
    </xf>
    <xf numFmtId="165" fontId="8" fillId="0" borderId="2" xfId="0" applyNumberFormat="1" applyFont="1" applyFill="1" applyBorder="1" applyAlignment="1" applyProtection="1">
      <alignment horizontal="left" vertical="center" wrapText="1"/>
      <protection/>
    </xf>
    <xf numFmtId="164" fontId="3" fillId="0" borderId="2" xfId="0"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5" fontId="8" fillId="0" borderId="2" xfId="0" applyNumberFormat="1" applyFont="1" applyFill="1" applyBorder="1" applyAlignment="1" applyProtection="1">
      <alignment horizontal="left" vertical="center" wrapText="1"/>
      <protection locked="0"/>
    </xf>
    <xf numFmtId="166" fontId="3" fillId="0" borderId="2" xfId="0" applyNumberFormat="1" applyFont="1" applyFill="1" applyBorder="1" applyAlignment="1">
      <alignment horizontal="center" vertical="center" wrapText="1"/>
    </xf>
    <xf numFmtId="164" fontId="8" fillId="0" borderId="2" xfId="0" applyFont="1" applyFill="1" applyBorder="1" applyAlignment="1">
      <alignment horizontal="center" vertical="center" wrapText="1"/>
    </xf>
    <xf numFmtId="164" fontId="9" fillId="0" borderId="2" xfId="0" applyFont="1" applyFill="1" applyBorder="1" applyAlignment="1">
      <alignment wrapText="1"/>
    </xf>
    <xf numFmtId="166" fontId="8" fillId="0" borderId="2" xfId="0" applyNumberFormat="1" applyFont="1" applyFill="1" applyBorder="1" applyAlignment="1" applyProtection="1">
      <alignment horizontal="right" vertical="center" wrapText="1"/>
      <protection/>
    </xf>
    <xf numFmtId="164" fontId="8" fillId="0" borderId="2" xfId="20" applyFont="1" applyFill="1" applyBorder="1" applyAlignment="1">
      <alignment horizontal="left" vertical="center" wrapText="1"/>
      <protection/>
    </xf>
    <xf numFmtId="165" fontId="8" fillId="0" borderId="2" xfId="20" applyNumberFormat="1" applyFont="1" applyFill="1" applyBorder="1" applyAlignment="1">
      <alignment horizontal="center" vertical="center" wrapText="1"/>
      <protection/>
    </xf>
    <xf numFmtId="164" fontId="10" fillId="0" borderId="2" xfId="20" applyFont="1" applyFill="1" applyBorder="1" applyAlignment="1">
      <alignment horizontal="center" vertical="center" wrapText="1"/>
      <protection/>
    </xf>
    <xf numFmtId="164" fontId="8" fillId="0" borderId="2" xfId="20" applyFont="1" applyFill="1" applyBorder="1" applyAlignment="1">
      <alignment horizontal="center" vertical="center" wrapText="1"/>
      <protection/>
    </xf>
    <xf numFmtId="164" fontId="8" fillId="0" borderId="2" xfId="0" applyFont="1" applyFill="1" applyBorder="1" applyAlignment="1">
      <alignment horizontal="left" vertical="center" wrapText="1"/>
    </xf>
    <xf numFmtId="164" fontId="10" fillId="0" borderId="2" xfId="0" applyFont="1" applyFill="1" applyBorder="1" applyAlignment="1">
      <alignment horizontal="center" vertical="center" wrapText="1"/>
    </xf>
    <xf numFmtId="164" fontId="8" fillId="0" borderId="2" xfId="0" applyFont="1" applyFill="1" applyBorder="1" applyAlignment="1">
      <alignment horizontal="center" vertical="center"/>
    </xf>
    <xf numFmtId="167" fontId="8" fillId="0" borderId="2" xfId="0" applyNumberFormat="1" applyFont="1" applyFill="1" applyBorder="1" applyAlignment="1">
      <alignment horizontal="center" vertical="center" wrapText="1"/>
    </xf>
    <xf numFmtId="167" fontId="8" fillId="0" borderId="2" xfId="0" applyNumberFormat="1" applyFont="1" applyFill="1" applyBorder="1" applyAlignment="1">
      <alignment horizontal="center" vertical="center"/>
    </xf>
    <xf numFmtId="165" fontId="11" fillId="0" borderId="2" xfId="0" applyNumberFormat="1" applyFont="1" applyFill="1" applyBorder="1" applyAlignment="1" applyProtection="1">
      <alignment horizontal="left" vertical="center" wrapText="1"/>
      <protection locked="0"/>
    </xf>
    <xf numFmtId="165" fontId="8" fillId="0" borderId="2" xfId="0" applyNumberFormat="1" applyFont="1" applyFill="1" applyBorder="1" applyAlignment="1">
      <alignment horizontal="left" vertical="center" wrapText="1"/>
    </xf>
    <xf numFmtId="165" fontId="8" fillId="0" borderId="2" xfId="0" applyNumberFormat="1" applyFont="1" applyFill="1" applyBorder="1" applyAlignment="1">
      <alignment horizontal="center" vertical="center" wrapText="1"/>
    </xf>
    <xf numFmtId="164" fontId="9" fillId="0" borderId="2" xfId="0" applyFont="1" applyFill="1" applyBorder="1" applyAlignment="1">
      <alignment wrapText="1"/>
    </xf>
    <xf numFmtId="164" fontId="8" fillId="0" borderId="2" xfId="0" applyFont="1" applyFill="1" applyBorder="1" applyAlignment="1">
      <alignment wrapText="1"/>
    </xf>
    <xf numFmtId="168" fontId="3" fillId="0" borderId="2" xfId="0" applyNumberFormat="1" applyFont="1" applyFill="1" applyBorder="1" applyAlignment="1">
      <alignment horizontal="center" vertical="center" wrapText="1"/>
    </xf>
    <xf numFmtId="167" fontId="3" fillId="0" borderId="2" xfId="0" applyNumberFormat="1" applyFont="1" applyFill="1" applyBorder="1" applyAlignment="1">
      <alignment horizontal="center" vertical="center" wrapText="1"/>
    </xf>
    <xf numFmtId="165" fontId="12" fillId="0" borderId="2" xfId="0" applyNumberFormat="1" applyFont="1" applyFill="1" applyBorder="1" applyAlignment="1" applyProtection="1">
      <alignment horizontal="left" vertical="center" wrapText="1"/>
      <protection locked="0"/>
    </xf>
    <xf numFmtId="165" fontId="11" fillId="0" borderId="2" xfId="0" applyNumberFormat="1" applyFont="1" applyFill="1" applyBorder="1" applyAlignment="1" applyProtection="1">
      <alignment horizontal="left" vertical="center" wrapText="1"/>
      <protection/>
    </xf>
    <xf numFmtId="164" fontId="11" fillId="0" borderId="2" xfId="0" applyFont="1" applyFill="1" applyBorder="1" applyAlignment="1">
      <alignment horizontal="center" vertical="center" wrapText="1"/>
    </xf>
    <xf numFmtId="165" fontId="8" fillId="0" borderId="2" xfId="0" applyNumberFormat="1" applyFont="1" applyFill="1" applyBorder="1" applyAlignment="1">
      <alignment horizontal="left" vertical="center" wrapText="1"/>
    </xf>
    <xf numFmtId="164" fontId="13" fillId="0" borderId="2" xfId="0" applyFont="1" applyFill="1" applyBorder="1" applyAlignment="1">
      <alignment wrapText="1"/>
    </xf>
    <xf numFmtId="164" fontId="14" fillId="0" borderId="2" xfId="0" applyFont="1" applyFill="1" applyBorder="1" applyAlignment="1">
      <alignment horizontal="center" vertical="center" wrapText="1"/>
    </xf>
    <xf numFmtId="164" fontId="15" fillId="0" borderId="2" xfId="0" applyFont="1" applyFill="1" applyBorder="1" applyAlignment="1">
      <alignment horizontal="left" vertical="center" wrapText="1"/>
    </xf>
    <xf numFmtId="165" fontId="3" fillId="0" borderId="2" xfId="0" applyNumberFormat="1" applyFont="1" applyFill="1" applyBorder="1" applyAlignment="1">
      <alignment horizontal="center" vertical="center"/>
    </xf>
    <xf numFmtId="169" fontId="3" fillId="0" borderId="2" xfId="0" applyNumberFormat="1" applyFont="1" applyFill="1" applyBorder="1" applyAlignment="1">
      <alignment horizontal="center" vertical="center" wrapText="1"/>
    </xf>
    <xf numFmtId="164" fontId="8" fillId="0" borderId="2" xfId="0" applyFont="1" applyFill="1" applyBorder="1" applyAlignment="1">
      <alignment horizontal="left" vertical="center" wrapText="1"/>
    </xf>
    <xf numFmtId="164" fontId="8" fillId="0" borderId="2" xfId="0" applyFont="1" applyFill="1" applyBorder="1" applyAlignment="1">
      <alignment horizontal="center" vertical="center" wrapText="1"/>
    </xf>
    <xf numFmtId="164" fontId="8" fillId="0" borderId="2" xfId="0" applyFont="1" applyFill="1" applyBorder="1" applyAlignment="1">
      <alignment horizontal="justify" vertical="center" wrapText="1"/>
    </xf>
    <xf numFmtId="165" fontId="8" fillId="0" borderId="2" xfId="0" applyNumberFormat="1" applyFont="1" applyFill="1" applyBorder="1" applyAlignment="1" applyProtection="1">
      <alignment horizontal="left" vertical="center" wrapText="1"/>
      <protection locked="0"/>
    </xf>
    <xf numFmtId="165" fontId="14" fillId="0" borderId="2" xfId="0" applyNumberFormat="1" applyFont="1" applyFill="1" applyBorder="1" applyAlignment="1" applyProtection="1">
      <alignment horizontal="center" vertical="center" wrapText="1"/>
      <protection/>
    </xf>
    <xf numFmtId="165" fontId="3" fillId="0" borderId="2" xfId="0" applyNumberFormat="1" applyFont="1" applyFill="1" applyBorder="1" applyAlignment="1">
      <alignment horizontal="left" vertical="center" wrapText="1"/>
    </xf>
    <xf numFmtId="164" fontId="16" fillId="0" borderId="2" xfId="0" applyFont="1" applyFill="1" applyBorder="1" applyAlignment="1">
      <alignment horizontal="left" vertical="center" wrapText="1"/>
    </xf>
    <xf numFmtId="164"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xf>
    <xf numFmtId="165" fontId="8" fillId="0" borderId="2" xfId="0" applyNumberFormat="1" applyFont="1" applyFill="1" applyBorder="1" applyAlignment="1" applyProtection="1">
      <alignment horizontal="left" vertical="center" wrapText="1"/>
      <protection/>
    </xf>
    <xf numFmtId="164" fontId="3" fillId="0" borderId="2" xfId="0" applyFont="1" applyFill="1" applyBorder="1" applyAlignment="1">
      <alignment vertical="center" wrapText="1"/>
    </xf>
    <xf numFmtId="165" fontId="3" fillId="0" borderId="2" xfId="0" applyNumberFormat="1" applyFont="1" applyFill="1" applyBorder="1" applyAlignment="1" applyProtection="1">
      <alignment horizontal="center" vertical="center" wrapText="1"/>
      <protection/>
    </xf>
    <xf numFmtId="165" fontId="8" fillId="0" borderId="2" xfId="0" applyNumberFormat="1" applyFont="1" applyFill="1" applyBorder="1" applyAlignment="1">
      <alignment vertical="center" wrapText="1"/>
    </xf>
    <xf numFmtId="165" fontId="3" fillId="0" borderId="2" xfId="0" applyNumberFormat="1" applyFont="1" applyFill="1" applyBorder="1" applyAlignment="1" applyProtection="1">
      <alignment horizontal="left" vertical="center" wrapText="1"/>
      <protection/>
    </xf>
    <xf numFmtId="165" fontId="3" fillId="0" borderId="2" xfId="0" applyNumberFormat="1" applyFont="1" applyFill="1" applyBorder="1" applyAlignment="1" applyProtection="1">
      <alignment horizontal="left" vertical="center" wrapText="1"/>
      <protection/>
    </xf>
    <xf numFmtId="170" fontId="17" fillId="0" borderId="0" xfId="0" applyNumberFormat="1" applyFont="1" applyFill="1" applyBorder="1" applyAlignment="1">
      <alignment vertical="center" wrapText="1"/>
    </xf>
    <xf numFmtId="164" fontId="0" fillId="0" borderId="0" xfId="0" applyFill="1" applyBorder="1" applyAlignment="1">
      <alignment/>
    </xf>
    <xf numFmtId="164" fontId="17" fillId="0" borderId="0" xfId="0" applyFont="1" applyFill="1" applyBorder="1" applyAlignment="1">
      <alignment horizontal="center" vertical="center" wrapText="1"/>
    </xf>
    <xf numFmtId="164" fontId="18" fillId="0" borderId="2" xfId="0" applyFont="1" applyFill="1" applyBorder="1" applyAlignment="1">
      <alignment wrapText="1"/>
    </xf>
  </cellXfs>
  <cellStyles count="7">
    <cellStyle name="Normal" xfId="0"/>
    <cellStyle name="Comma" xfId="15"/>
    <cellStyle name="Comma [0]" xfId="16"/>
    <cellStyle name="Currency" xfId="17"/>
    <cellStyle name="Currency [0]" xfId="18"/>
    <cellStyle name="Percent" xfId="19"/>
    <cellStyle name="Обычный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54"/>
  <sheetViews>
    <sheetView tabSelected="1" view="pageBreakPreview" zoomScale="139" zoomScaleNormal="70" zoomScaleSheetLayoutView="139" workbookViewId="0" topLeftCell="A1">
      <pane xSplit="3" ySplit="5" topLeftCell="G33" activePane="bottomRight" state="frozen"/>
      <selection pane="topLeft" activeCell="A1" sqref="A1"/>
      <selection pane="topRight" activeCell="G1" sqref="G1"/>
      <selection pane="bottomLeft" activeCell="A33" sqref="A33"/>
      <selection pane="bottomRight" activeCell="B35" sqref="B35"/>
    </sheetView>
  </sheetViews>
  <sheetFormatPr defaultColWidth="9.00390625" defaultRowHeight="12.75"/>
  <cols>
    <col min="1" max="1" width="5.00390625" style="1" customWidth="1"/>
    <col min="2" max="2" width="34.00390625" style="2" customWidth="1"/>
    <col min="3" max="3" width="16.25390625" style="1" customWidth="1"/>
    <col min="4" max="4" width="9.125" style="3" customWidth="1"/>
    <col min="5" max="5" width="9.625" style="3" customWidth="1"/>
    <col min="6" max="13" width="9.125" style="3" customWidth="1"/>
    <col min="14" max="14" width="12.875" style="3" customWidth="1"/>
    <col min="15" max="15" width="1.00390625" style="4" customWidth="1"/>
    <col min="16" max="20" width="0" style="4" hidden="1" customWidth="1"/>
    <col min="21" max="16384" width="9.125" style="4" customWidth="1"/>
  </cols>
  <sheetData>
    <row r="1" spans="10:14" ht="14.25">
      <c r="J1" s="5"/>
      <c r="K1" s="5"/>
      <c r="L1" s="5"/>
      <c r="M1" s="5"/>
      <c r="N1" s="5"/>
    </row>
    <row r="2" spans="10:14" ht="22.5" customHeight="1">
      <c r="J2" s="5"/>
      <c r="K2" s="5"/>
      <c r="L2" s="6"/>
      <c r="M2" s="7" t="s">
        <v>0</v>
      </c>
      <c r="N2" s="7"/>
    </row>
    <row r="3" spans="1:14" ht="34.5" customHeight="1">
      <c r="A3" s="8"/>
      <c r="B3" s="9" t="s">
        <v>1</v>
      </c>
      <c r="C3" s="9"/>
      <c r="D3" s="9"/>
      <c r="E3" s="9"/>
      <c r="F3" s="9"/>
      <c r="G3" s="9"/>
      <c r="H3" s="9"/>
      <c r="I3" s="9"/>
      <c r="J3" s="9"/>
      <c r="K3" s="9"/>
      <c r="L3" s="9"/>
      <c r="M3" s="9"/>
      <c r="N3" s="9"/>
    </row>
    <row r="4" spans="1:14" ht="42" customHeight="1">
      <c r="A4" s="10" t="s">
        <v>2</v>
      </c>
      <c r="B4" s="10" t="s">
        <v>3</v>
      </c>
      <c r="C4" s="10" t="s">
        <v>4</v>
      </c>
      <c r="D4" s="10" t="s">
        <v>5</v>
      </c>
      <c r="E4" s="10" t="s">
        <v>6</v>
      </c>
      <c r="F4" s="10" t="s">
        <v>7</v>
      </c>
      <c r="G4" s="10"/>
      <c r="H4" s="10"/>
      <c r="I4" s="10"/>
      <c r="J4" s="10"/>
      <c r="K4" s="10"/>
      <c r="L4" s="10"/>
      <c r="M4" s="10"/>
      <c r="N4" s="10"/>
    </row>
    <row r="5" spans="1:14" ht="22.5" customHeight="1">
      <c r="A5" s="10"/>
      <c r="B5" s="10"/>
      <c r="C5" s="10"/>
      <c r="D5" s="10"/>
      <c r="E5" s="10"/>
      <c r="F5" s="10">
        <v>2013</v>
      </c>
      <c r="G5" s="10">
        <v>2014</v>
      </c>
      <c r="H5" s="10">
        <v>2015</v>
      </c>
      <c r="I5" s="10">
        <v>2016</v>
      </c>
      <c r="J5" s="10">
        <v>2017</v>
      </c>
      <c r="K5" s="10">
        <v>2018</v>
      </c>
      <c r="L5" s="10">
        <v>2019</v>
      </c>
      <c r="M5" s="10">
        <v>2020</v>
      </c>
      <c r="N5" s="11" t="s">
        <v>8</v>
      </c>
    </row>
    <row r="6" spans="1:14" ht="39.75" customHeight="1">
      <c r="A6" s="10"/>
      <c r="B6" s="12" t="s">
        <v>9</v>
      </c>
      <c r="C6" s="10"/>
      <c r="D6" s="10"/>
      <c r="E6" s="10"/>
      <c r="F6" s="10"/>
      <c r="G6" s="10"/>
      <c r="H6" s="10"/>
      <c r="I6" s="10"/>
      <c r="J6" s="10"/>
      <c r="K6" s="10"/>
      <c r="L6" s="10"/>
      <c r="M6" s="10"/>
      <c r="N6" s="10"/>
    </row>
    <row r="7" spans="1:14" ht="45.75" customHeight="1">
      <c r="A7" s="13">
        <v>1</v>
      </c>
      <c r="B7" s="14" t="s">
        <v>10</v>
      </c>
      <c r="C7" s="15" t="s">
        <v>11</v>
      </c>
      <c r="D7" s="16">
        <v>104.3</v>
      </c>
      <c r="E7" s="16">
        <v>103.8</v>
      </c>
      <c r="F7" s="16">
        <v>104.2</v>
      </c>
      <c r="G7" s="16">
        <v>104.5</v>
      </c>
      <c r="H7" s="16">
        <v>104.7</v>
      </c>
      <c r="I7" s="16">
        <v>104.8</v>
      </c>
      <c r="J7" s="16">
        <v>104.5</v>
      </c>
      <c r="K7" s="16">
        <v>104.3</v>
      </c>
      <c r="L7" s="16">
        <v>104.2</v>
      </c>
      <c r="M7" s="16">
        <v>104.1</v>
      </c>
      <c r="N7" s="16">
        <v>146.5</v>
      </c>
    </row>
    <row r="8" spans="1:14" ht="32.25" customHeight="1">
      <c r="A8" s="13">
        <v>2</v>
      </c>
      <c r="B8" s="14" t="s">
        <v>12</v>
      </c>
      <c r="C8" s="15" t="s">
        <v>13</v>
      </c>
      <c r="D8" s="16">
        <v>104.6</v>
      </c>
      <c r="E8" s="16">
        <v>104.2</v>
      </c>
      <c r="F8" s="16">
        <v>104.6</v>
      </c>
      <c r="G8" s="16">
        <v>105.1</v>
      </c>
      <c r="H8" s="16">
        <v>105.2</v>
      </c>
      <c r="I8" s="16">
        <v>105.5</v>
      </c>
      <c r="J8" s="16">
        <v>105.5</v>
      </c>
      <c r="K8" s="16">
        <v>105.7</v>
      </c>
      <c r="L8" s="16">
        <v>105.8</v>
      </c>
      <c r="M8" s="16">
        <v>105.8</v>
      </c>
      <c r="N8" s="16">
        <v>158.7</v>
      </c>
    </row>
    <row r="9" spans="1:14" ht="54.75" customHeight="1">
      <c r="A9" s="13">
        <v>3</v>
      </c>
      <c r="B9" s="17" t="s">
        <v>14</v>
      </c>
      <c r="C9" s="15" t="s">
        <v>13</v>
      </c>
      <c r="D9" s="16">
        <v>106.3</v>
      </c>
      <c r="E9" s="16">
        <v>106</v>
      </c>
      <c r="F9" s="16">
        <v>105.6</v>
      </c>
      <c r="G9" s="16">
        <v>105.2</v>
      </c>
      <c r="H9" s="16">
        <v>105</v>
      </c>
      <c r="I9" s="16">
        <v>105</v>
      </c>
      <c r="J9" s="16">
        <v>105</v>
      </c>
      <c r="K9" s="16">
        <v>104.9</v>
      </c>
      <c r="L9" s="16">
        <v>104.7</v>
      </c>
      <c r="M9" s="16">
        <v>104.5</v>
      </c>
      <c r="N9" s="18" t="s">
        <v>15</v>
      </c>
    </row>
    <row r="10" spans="1:14" ht="87.75" customHeight="1">
      <c r="A10" s="13">
        <v>4</v>
      </c>
      <c r="B10" s="17" t="s">
        <v>16</v>
      </c>
      <c r="C10" s="19" t="s">
        <v>17</v>
      </c>
      <c r="D10" s="16">
        <v>811</v>
      </c>
      <c r="E10" s="16">
        <v>890</v>
      </c>
      <c r="F10" s="16">
        <v>654</v>
      </c>
      <c r="G10" s="16">
        <v>911</v>
      </c>
      <c r="H10" s="16">
        <v>1395</v>
      </c>
      <c r="I10" s="16">
        <v>1923</v>
      </c>
      <c r="J10" s="16">
        <v>2243</v>
      </c>
      <c r="K10" s="16">
        <v>2653</v>
      </c>
      <c r="L10" s="16">
        <v>4958</v>
      </c>
      <c r="M10" s="16">
        <v>7768</v>
      </c>
      <c r="N10" s="18" t="s">
        <v>18</v>
      </c>
    </row>
    <row r="11" spans="1:14" ht="18.75" customHeight="1">
      <c r="A11" s="13"/>
      <c r="B11" s="20" t="s">
        <v>19</v>
      </c>
      <c r="C11" s="15"/>
      <c r="D11" s="16"/>
      <c r="E11" s="16"/>
      <c r="F11" s="16"/>
      <c r="G11" s="16"/>
      <c r="H11" s="16"/>
      <c r="I11" s="16"/>
      <c r="J11" s="16"/>
      <c r="K11" s="16"/>
      <c r="L11" s="16"/>
      <c r="M11" s="16"/>
      <c r="N11" s="16"/>
    </row>
    <row r="12" spans="1:14" ht="40.5" customHeight="1">
      <c r="A12" s="13">
        <v>5</v>
      </c>
      <c r="B12" s="14" t="s">
        <v>20</v>
      </c>
      <c r="C12" s="15" t="s">
        <v>21</v>
      </c>
      <c r="D12" s="16">
        <v>46.6</v>
      </c>
      <c r="E12" s="16">
        <v>45.6</v>
      </c>
      <c r="F12" s="16">
        <v>42.3</v>
      </c>
      <c r="G12" s="16">
        <v>26.5</v>
      </c>
      <c r="H12" s="16">
        <v>25</v>
      </c>
      <c r="I12" s="16">
        <v>25.1</v>
      </c>
      <c r="J12" s="16">
        <v>25.2</v>
      </c>
      <c r="K12" s="16">
        <v>27</v>
      </c>
      <c r="L12" s="16">
        <v>27.1</v>
      </c>
      <c r="M12" s="16">
        <v>27.2</v>
      </c>
      <c r="N12" s="21" t="s">
        <v>22</v>
      </c>
    </row>
    <row r="13" spans="1:14" ht="48.75" customHeight="1">
      <c r="A13" s="13">
        <v>6</v>
      </c>
      <c r="B13" s="22" t="s">
        <v>23</v>
      </c>
      <c r="C13" s="15" t="s">
        <v>21</v>
      </c>
      <c r="D13" s="23">
        <v>6.9</v>
      </c>
      <c r="E13" s="23">
        <v>6.9</v>
      </c>
      <c r="F13" s="23">
        <v>7</v>
      </c>
      <c r="G13" s="23">
        <v>7.2</v>
      </c>
      <c r="H13" s="23">
        <v>7.5</v>
      </c>
      <c r="I13" s="23">
        <v>7.9</v>
      </c>
      <c r="J13" s="23">
        <v>8.4</v>
      </c>
      <c r="K13" s="23">
        <v>9</v>
      </c>
      <c r="L13" s="23">
        <v>9.5</v>
      </c>
      <c r="M13" s="23">
        <v>10</v>
      </c>
      <c r="N13" s="18" t="s">
        <v>24</v>
      </c>
    </row>
    <row r="14" spans="1:14" ht="51.75" customHeight="1">
      <c r="A14" s="13">
        <v>7</v>
      </c>
      <c r="B14" s="22" t="s">
        <v>25</v>
      </c>
      <c r="C14" s="24" t="s">
        <v>26</v>
      </c>
      <c r="D14" s="25" t="s">
        <v>27</v>
      </c>
      <c r="E14" s="23">
        <v>100</v>
      </c>
      <c r="F14" s="23">
        <v>101.4</v>
      </c>
      <c r="G14" s="23">
        <v>104.3</v>
      </c>
      <c r="H14" s="23">
        <v>108.7</v>
      </c>
      <c r="I14" s="23">
        <v>114.5</v>
      </c>
      <c r="J14" s="23">
        <v>121.7</v>
      </c>
      <c r="K14" s="23">
        <v>130.4</v>
      </c>
      <c r="L14" s="23">
        <v>137.7</v>
      </c>
      <c r="M14" s="23">
        <v>144.9</v>
      </c>
      <c r="N14" s="15" t="s">
        <v>27</v>
      </c>
    </row>
    <row r="15" spans="1:14" ht="60.75" customHeight="1">
      <c r="A15" s="13">
        <v>8</v>
      </c>
      <c r="B15" s="26" t="s">
        <v>28</v>
      </c>
      <c r="C15" s="27" t="s">
        <v>29</v>
      </c>
      <c r="D15" s="19">
        <v>1.2</v>
      </c>
      <c r="E15" s="28">
        <v>1.2</v>
      </c>
      <c r="F15" s="28">
        <v>2.4</v>
      </c>
      <c r="G15" s="28">
        <v>2.4</v>
      </c>
      <c r="H15" s="28">
        <v>2.4</v>
      </c>
      <c r="I15" s="28">
        <v>2.4</v>
      </c>
      <c r="J15" s="28">
        <v>2.4</v>
      </c>
      <c r="K15" s="28">
        <v>2.4</v>
      </c>
      <c r="L15" s="28">
        <v>2.4</v>
      </c>
      <c r="M15" s="28">
        <v>2.4</v>
      </c>
      <c r="N15" s="15">
        <v>200</v>
      </c>
    </row>
    <row r="16" spans="1:14" ht="38.25" customHeight="1">
      <c r="A16" s="13">
        <v>9</v>
      </c>
      <c r="B16" s="26" t="s">
        <v>30</v>
      </c>
      <c r="C16" s="27" t="s">
        <v>21</v>
      </c>
      <c r="D16" s="19">
        <v>0.41</v>
      </c>
      <c r="E16" s="28">
        <v>0.42</v>
      </c>
      <c r="F16" s="28">
        <v>0.44</v>
      </c>
      <c r="G16" s="28">
        <v>0.45</v>
      </c>
      <c r="H16" s="19">
        <v>0.45</v>
      </c>
      <c r="I16" s="28">
        <v>0.45</v>
      </c>
      <c r="J16" s="28">
        <v>0.46</v>
      </c>
      <c r="K16" s="28">
        <v>0.47</v>
      </c>
      <c r="L16" s="28">
        <v>0.48</v>
      </c>
      <c r="M16" s="28">
        <v>0.49</v>
      </c>
      <c r="N16" s="18" t="s">
        <v>31</v>
      </c>
    </row>
    <row r="17" spans="1:14" ht="56.25" customHeight="1">
      <c r="A17" s="13">
        <v>10</v>
      </c>
      <c r="B17" s="26" t="s">
        <v>32</v>
      </c>
      <c r="C17" s="27" t="s">
        <v>21</v>
      </c>
      <c r="D17" s="19">
        <v>0.01</v>
      </c>
      <c r="E17" s="28">
        <v>0.01</v>
      </c>
      <c r="F17" s="28">
        <v>0.02</v>
      </c>
      <c r="G17" s="28">
        <v>0.02</v>
      </c>
      <c r="H17" s="19">
        <v>0.02</v>
      </c>
      <c r="I17" s="28">
        <v>0.03</v>
      </c>
      <c r="J17" s="28">
        <v>0.03</v>
      </c>
      <c r="K17" s="28">
        <v>0.03</v>
      </c>
      <c r="L17" s="28">
        <v>0.03</v>
      </c>
      <c r="M17" s="28">
        <v>0.03</v>
      </c>
      <c r="N17" s="18" t="s">
        <v>33</v>
      </c>
    </row>
    <row r="18" spans="1:14" ht="80.25" customHeight="1">
      <c r="A18" s="13">
        <v>11</v>
      </c>
      <c r="B18" s="26" t="s">
        <v>34</v>
      </c>
      <c r="C18" s="27" t="s">
        <v>21</v>
      </c>
      <c r="D18" s="29">
        <v>7.82</v>
      </c>
      <c r="E18" s="30">
        <v>8.12</v>
      </c>
      <c r="F18" s="30">
        <v>8.33</v>
      </c>
      <c r="G18" s="30">
        <v>8.54</v>
      </c>
      <c r="H18" s="29">
        <v>8.62</v>
      </c>
      <c r="I18" s="30">
        <v>8.71</v>
      </c>
      <c r="J18" s="30">
        <v>8.83</v>
      </c>
      <c r="K18" s="30">
        <v>8.97</v>
      </c>
      <c r="L18" s="30">
        <v>9.04</v>
      </c>
      <c r="M18" s="30">
        <v>9.08</v>
      </c>
      <c r="N18" s="18" t="s">
        <v>35</v>
      </c>
    </row>
    <row r="19" spans="1:14" ht="115.5" customHeight="1">
      <c r="A19" s="13">
        <v>12</v>
      </c>
      <c r="B19" s="31" t="s">
        <v>36</v>
      </c>
      <c r="C19" s="27" t="s">
        <v>21</v>
      </c>
      <c r="D19" s="16">
        <v>7.9</v>
      </c>
      <c r="E19" s="16">
        <v>7.9</v>
      </c>
      <c r="F19" s="16">
        <v>7.9</v>
      </c>
      <c r="G19" s="16">
        <v>7.9</v>
      </c>
      <c r="H19" s="16">
        <v>7.9</v>
      </c>
      <c r="I19" s="16">
        <v>8</v>
      </c>
      <c r="J19" s="16">
        <v>8</v>
      </c>
      <c r="K19" s="16">
        <v>8</v>
      </c>
      <c r="L19" s="16">
        <v>8</v>
      </c>
      <c r="M19" s="16">
        <v>8</v>
      </c>
      <c r="N19" s="18" t="s">
        <v>37</v>
      </c>
    </row>
    <row r="20" spans="1:14" ht="65.25" customHeight="1">
      <c r="A20" s="13">
        <v>13</v>
      </c>
      <c r="B20" s="26" t="s">
        <v>38</v>
      </c>
      <c r="C20" s="27" t="s">
        <v>21</v>
      </c>
      <c r="D20" s="16">
        <v>6.1</v>
      </c>
      <c r="E20" s="16">
        <v>6.2</v>
      </c>
      <c r="F20" s="16">
        <v>6.2</v>
      </c>
      <c r="G20" s="16">
        <v>6.3</v>
      </c>
      <c r="H20" s="16">
        <v>6.4</v>
      </c>
      <c r="I20" s="16">
        <v>6.4</v>
      </c>
      <c r="J20" s="16">
        <v>6.5</v>
      </c>
      <c r="K20" s="16">
        <v>6.5</v>
      </c>
      <c r="L20" s="16">
        <v>6.6</v>
      </c>
      <c r="M20" s="16">
        <v>6.6</v>
      </c>
      <c r="N20" s="18" t="s">
        <v>39</v>
      </c>
    </row>
    <row r="21" spans="1:14" ht="56.25" customHeight="1">
      <c r="A21" s="13">
        <v>14</v>
      </c>
      <c r="B21" s="31" t="s">
        <v>40</v>
      </c>
      <c r="C21" s="27" t="s">
        <v>21</v>
      </c>
      <c r="D21" s="16">
        <v>8</v>
      </c>
      <c r="E21" s="16">
        <v>8.1</v>
      </c>
      <c r="F21" s="16">
        <v>8.2</v>
      </c>
      <c r="G21" s="16">
        <v>8.3</v>
      </c>
      <c r="H21" s="16">
        <v>8.4</v>
      </c>
      <c r="I21" s="16">
        <v>8.5</v>
      </c>
      <c r="J21" s="16">
        <v>8.5</v>
      </c>
      <c r="K21" s="16">
        <v>8.5</v>
      </c>
      <c r="L21" s="16">
        <v>8.5</v>
      </c>
      <c r="M21" s="16">
        <v>8.5</v>
      </c>
      <c r="N21" s="18" t="s">
        <v>39</v>
      </c>
    </row>
    <row r="22" spans="1:14" ht="57.75" customHeight="1">
      <c r="A22" s="13">
        <v>15</v>
      </c>
      <c r="B22" s="32" t="s">
        <v>41</v>
      </c>
      <c r="C22" s="33" t="s">
        <v>42</v>
      </c>
      <c r="D22" s="16">
        <v>33.3</v>
      </c>
      <c r="E22" s="16">
        <v>33</v>
      </c>
      <c r="F22" s="16">
        <v>32.5</v>
      </c>
      <c r="G22" s="16">
        <v>31.7</v>
      </c>
      <c r="H22" s="16">
        <v>30.7</v>
      </c>
      <c r="I22" s="16">
        <v>29.3</v>
      </c>
      <c r="J22" s="16">
        <v>27.5</v>
      </c>
      <c r="K22" s="16">
        <v>25.4</v>
      </c>
      <c r="L22" s="16">
        <v>22.9</v>
      </c>
      <c r="M22" s="16">
        <v>19.9</v>
      </c>
      <c r="N22" s="18" t="s">
        <v>43</v>
      </c>
    </row>
    <row r="23" spans="1:14" ht="33" customHeight="1">
      <c r="A23" s="13"/>
      <c r="B23" s="34" t="s">
        <v>44</v>
      </c>
      <c r="C23" s="15"/>
      <c r="D23" s="16"/>
      <c r="E23" s="16"/>
      <c r="F23" s="16"/>
      <c r="G23" s="16"/>
      <c r="H23" s="16"/>
      <c r="I23" s="16"/>
      <c r="J23" s="16"/>
      <c r="K23" s="16"/>
      <c r="L23" s="16"/>
      <c r="M23" s="16"/>
      <c r="N23" s="18"/>
    </row>
    <row r="24" spans="1:14" ht="48.75" customHeight="1">
      <c r="A24" s="13">
        <v>16</v>
      </c>
      <c r="B24" s="14" t="s">
        <v>45</v>
      </c>
      <c r="C24" s="15" t="s">
        <v>21</v>
      </c>
      <c r="D24" s="15">
        <v>110</v>
      </c>
      <c r="E24" s="15">
        <v>110</v>
      </c>
      <c r="F24" s="15">
        <v>110</v>
      </c>
      <c r="G24" s="15">
        <v>110</v>
      </c>
      <c r="H24" s="15">
        <v>115</v>
      </c>
      <c r="I24" s="15">
        <v>115</v>
      </c>
      <c r="J24" s="15">
        <v>120</v>
      </c>
      <c r="K24" s="15">
        <v>120</v>
      </c>
      <c r="L24" s="15">
        <v>120</v>
      </c>
      <c r="M24" s="15">
        <v>120</v>
      </c>
      <c r="N24" s="18" t="s">
        <v>46</v>
      </c>
    </row>
    <row r="25" spans="1:14" ht="42.75" customHeight="1">
      <c r="A25" s="13">
        <v>17</v>
      </c>
      <c r="B25" s="35" t="s">
        <v>47</v>
      </c>
      <c r="C25" s="15" t="s">
        <v>21</v>
      </c>
      <c r="D25" s="15">
        <v>50</v>
      </c>
      <c r="E25" s="15">
        <v>50</v>
      </c>
      <c r="F25" s="15">
        <v>52</v>
      </c>
      <c r="G25" s="15">
        <v>54</v>
      </c>
      <c r="H25" s="15">
        <v>55</v>
      </c>
      <c r="I25" s="15">
        <v>56</v>
      </c>
      <c r="J25" s="15">
        <v>57</v>
      </c>
      <c r="K25" s="15">
        <v>58</v>
      </c>
      <c r="L25" s="15">
        <v>59</v>
      </c>
      <c r="M25" s="15">
        <v>60</v>
      </c>
      <c r="N25" s="18" t="s">
        <v>46</v>
      </c>
    </row>
    <row r="26" spans="1:14" ht="53.25" customHeight="1">
      <c r="A26" s="13">
        <v>18</v>
      </c>
      <c r="B26" s="14" t="s">
        <v>48</v>
      </c>
      <c r="C26" s="15" t="s">
        <v>21</v>
      </c>
      <c r="D26" s="15">
        <v>80</v>
      </c>
      <c r="E26" s="15">
        <v>80</v>
      </c>
      <c r="F26" s="15">
        <v>81</v>
      </c>
      <c r="G26" s="15">
        <v>81</v>
      </c>
      <c r="H26" s="15">
        <v>82</v>
      </c>
      <c r="I26" s="15">
        <v>82</v>
      </c>
      <c r="J26" s="15">
        <v>83</v>
      </c>
      <c r="K26" s="15">
        <v>83</v>
      </c>
      <c r="L26" s="15">
        <v>85</v>
      </c>
      <c r="M26" s="15">
        <v>85</v>
      </c>
      <c r="N26" s="18" t="s">
        <v>49</v>
      </c>
    </row>
    <row r="27" spans="1:14" ht="71.25" customHeight="1">
      <c r="A27" s="13">
        <v>19</v>
      </c>
      <c r="B27" s="14" t="s">
        <v>50</v>
      </c>
      <c r="C27" s="15" t="s">
        <v>51</v>
      </c>
      <c r="D27" s="16">
        <v>5.3</v>
      </c>
      <c r="E27" s="16">
        <v>5.9</v>
      </c>
      <c r="F27" s="16">
        <v>6.3</v>
      </c>
      <c r="G27" s="16">
        <v>6.7</v>
      </c>
      <c r="H27" s="16">
        <v>7.1</v>
      </c>
      <c r="I27" s="16">
        <v>7.5</v>
      </c>
      <c r="J27" s="16">
        <v>8</v>
      </c>
      <c r="K27" s="16">
        <v>8.4</v>
      </c>
      <c r="L27" s="16">
        <v>8.8</v>
      </c>
      <c r="M27" s="16">
        <v>9.2</v>
      </c>
      <c r="N27" s="16">
        <f>M27/D27*100</f>
        <v>173.58490566037733</v>
      </c>
    </row>
    <row r="28" spans="1:14" ht="148.5" customHeight="1">
      <c r="A28" s="13">
        <v>20</v>
      </c>
      <c r="B28" s="14" t="s">
        <v>52</v>
      </c>
      <c r="C28" s="15" t="s">
        <v>21</v>
      </c>
      <c r="D28" s="16">
        <v>127</v>
      </c>
      <c r="E28" s="16">
        <v>154</v>
      </c>
      <c r="F28" s="16">
        <v>172</v>
      </c>
      <c r="G28" s="16">
        <v>171</v>
      </c>
      <c r="H28" s="16">
        <v>171</v>
      </c>
      <c r="I28" s="16">
        <v>160</v>
      </c>
      <c r="J28" s="16">
        <v>150</v>
      </c>
      <c r="K28" s="16">
        <v>140</v>
      </c>
      <c r="L28" s="16">
        <v>130</v>
      </c>
      <c r="M28" s="16">
        <v>120</v>
      </c>
      <c r="N28" s="18" t="s">
        <v>53</v>
      </c>
    </row>
    <row r="29" spans="1:14" ht="202.5" customHeight="1">
      <c r="A29" s="13">
        <v>21</v>
      </c>
      <c r="B29" s="14" t="s">
        <v>54</v>
      </c>
      <c r="C29" s="15" t="s">
        <v>21</v>
      </c>
      <c r="D29" s="16">
        <v>95.3</v>
      </c>
      <c r="E29" s="16">
        <v>95.7</v>
      </c>
      <c r="F29" s="16">
        <v>96</v>
      </c>
      <c r="G29" s="16">
        <v>96.3</v>
      </c>
      <c r="H29" s="16">
        <v>96.7</v>
      </c>
      <c r="I29" s="16">
        <v>97</v>
      </c>
      <c r="J29" s="16">
        <v>97.3</v>
      </c>
      <c r="K29" s="16">
        <v>97.7</v>
      </c>
      <c r="L29" s="16">
        <v>98</v>
      </c>
      <c r="M29" s="16">
        <v>98.3</v>
      </c>
      <c r="N29" s="18" t="s">
        <v>55</v>
      </c>
    </row>
    <row r="30" spans="1:14" ht="63.75" customHeight="1">
      <c r="A30" s="13">
        <v>22</v>
      </c>
      <c r="B30" s="14" t="s">
        <v>56</v>
      </c>
      <c r="C30" s="15" t="s">
        <v>21</v>
      </c>
      <c r="D30" s="16">
        <v>87.2</v>
      </c>
      <c r="E30" s="16">
        <v>87.2</v>
      </c>
      <c r="F30" s="16">
        <v>87.5</v>
      </c>
      <c r="G30" s="16">
        <v>87.5</v>
      </c>
      <c r="H30" s="16">
        <v>87.5</v>
      </c>
      <c r="I30" s="16">
        <v>87.5</v>
      </c>
      <c r="J30" s="16">
        <v>87.5</v>
      </c>
      <c r="K30" s="16">
        <v>87.5</v>
      </c>
      <c r="L30" s="16">
        <v>87.5</v>
      </c>
      <c r="M30" s="16">
        <v>87.5</v>
      </c>
      <c r="N30" s="18" t="s">
        <v>57</v>
      </c>
    </row>
    <row r="31" spans="1:14" ht="46.5" customHeight="1">
      <c r="A31" s="13">
        <v>23</v>
      </c>
      <c r="B31" s="14" t="s">
        <v>58</v>
      </c>
      <c r="C31" s="15" t="s">
        <v>21</v>
      </c>
      <c r="D31" s="16">
        <v>0.87</v>
      </c>
      <c r="E31" s="16">
        <v>1</v>
      </c>
      <c r="F31" s="16">
        <v>1</v>
      </c>
      <c r="G31" s="16">
        <v>1</v>
      </c>
      <c r="H31" s="16">
        <v>1</v>
      </c>
      <c r="I31" s="16">
        <v>1</v>
      </c>
      <c r="J31" s="16">
        <v>1</v>
      </c>
      <c r="K31" s="16">
        <v>1</v>
      </c>
      <c r="L31" s="16">
        <v>1</v>
      </c>
      <c r="M31" s="16">
        <v>1</v>
      </c>
      <c r="N31" s="18" t="s">
        <v>37</v>
      </c>
    </row>
    <row r="32" spans="1:14" ht="19.5" customHeight="1">
      <c r="A32" s="13"/>
      <c r="B32" s="12" t="s">
        <v>59</v>
      </c>
      <c r="C32" s="15"/>
      <c r="D32" s="16"/>
      <c r="E32" s="16"/>
      <c r="F32" s="16"/>
      <c r="G32" s="16"/>
      <c r="H32" s="16"/>
      <c r="I32" s="16"/>
      <c r="J32" s="16"/>
      <c r="K32" s="16"/>
      <c r="L32" s="16"/>
      <c r="M32" s="16"/>
      <c r="N32" s="18"/>
    </row>
    <row r="33" spans="1:14" ht="28.5" customHeight="1">
      <c r="A33" s="13">
        <v>24</v>
      </c>
      <c r="B33" s="14" t="s">
        <v>60</v>
      </c>
      <c r="C33" s="15" t="s">
        <v>61</v>
      </c>
      <c r="D33" s="36">
        <v>0.041</v>
      </c>
      <c r="E33" s="36">
        <v>0.039</v>
      </c>
      <c r="F33" s="36">
        <v>0.036</v>
      </c>
      <c r="G33" s="36">
        <v>0.033</v>
      </c>
      <c r="H33" s="36">
        <v>0.03</v>
      </c>
      <c r="I33" s="36">
        <v>0.027</v>
      </c>
      <c r="J33" s="36">
        <v>0.026</v>
      </c>
      <c r="K33" s="36">
        <v>0.024</v>
      </c>
      <c r="L33" s="36">
        <v>0.023</v>
      </c>
      <c r="M33" s="36">
        <v>0.022</v>
      </c>
      <c r="N33" s="16">
        <f>M33/D33*100</f>
        <v>53.658536585365844</v>
      </c>
    </row>
    <row r="34" spans="1:14" ht="41.25" customHeight="1">
      <c r="A34" s="13">
        <v>25</v>
      </c>
      <c r="B34" s="14" t="s">
        <v>62</v>
      </c>
      <c r="C34" s="15" t="s">
        <v>63</v>
      </c>
      <c r="D34" s="37">
        <v>3.16</v>
      </c>
      <c r="E34" s="37">
        <v>3.21</v>
      </c>
      <c r="F34" s="37">
        <v>3.25</v>
      </c>
      <c r="G34" s="37">
        <v>3.3</v>
      </c>
      <c r="H34" s="37">
        <v>3.35</v>
      </c>
      <c r="I34" s="37">
        <v>3.39</v>
      </c>
      <c r="J34" s="37">
        <v>3.44</v>
      </c>
      <c r="K34" s="37">
        <v>3.49</v>
      </c>
      <c r="L34" s="37">
        <v>3.54</v>
      </c>
      <c r="M34" s="37">
        <v>3.59</v>
      </c>
      <c r="N34" s="16">
        <f>M34/D34*100</f>
        <v>113.60759493670885</v>
      </c>
    </row>
    <row r="35" spans="1:14" ht="48.75" customHeight="1">
      <c r="A35" s="13">
        <v>26</v>
      </c>
      <c r="B35" s="14" t="s">
        <v>64</v>
      </c>
      <c r="C35" s="15" t="s">
        <v>65</v>
      </c>
      <c r="D35" s="37">
        <v>79.85</v>
      </c>
      <c r="E35" s="37">
        <v>77.19</v>
      </c>
      <c r="F35" s="37">
        <v>75.46</v>
      </c>
      <c r="G35" s="37">
        <v>73.88</v>
      </c>
      <c r="H35" s="37">
        <v>73.86</v>
      </c>
      <c r="I35" s="37">
        <v>73.86</v>
      </c>
      <c r="J35" s="37">
        <v>73.84</v>
      </c>
      <c r="K35" s="37">
        <v>73.82</v>
      </c>
      <c r="L35" s="37">
        <v>73.8</v>
      </c>
      <c r="M35" s="37">
        <v>73.8</v>
      </c>
      <c r="N35" s="16">
        <f>M35/D35*100</f>
        <v>92.42329367564183</v>
      </c>
    </row>
    <row r="36" spans="1:14" ht="42" customHeight="1">
      <c r="A36" s="13">
        <v>27</v>
      </c>
      <c r="B36" s="38" t="s">
        <v>66</v>
      </c>
      <c r="C36" s="33" t="s">
        <v>21</v>
      </c>
      <c r="D36" s="16">
        <v>58</v>
      </c>
      <c r="E36" s="16">
        <v>57.9</v>
      </c>
      <c r="F36" s="16">
        <v>57.8</v>
      </c>
      <c r="G36" s="16">
        <v>57.7</v>
      </c>
      <c r="H36" s="16">
        <v>57.6</v>
      </c>
      <c r="I36" s="16">
        <v>57.5</v>
      </c>
      <c r="J36" s="16">
        <v>57.4</v>
      </c>
      <c r="K36" s="16">
        <v>57.3</v>
      </c>
      <c r="L36" s="16">
        <v>57.2</v>
      </c>
      <c r="M36" s="16">
        <v>57.1</v>
      </c>
      <c r="N36" s="18" t="s">
        <v>67</v>
      </c>
    </row>
    <row r="37" spans="1:14" ht="64.5" customHeight="1">
      <c r="A37" s="13">
        <v>28</v>
      </c>
      <c r="B37" s="31" t="s">
        <v>68</v>
      </c>
      <c r="C37" s="33" t="s">
        <v>21</v>
      </c>
      <c r="D37" s="16">
        <v>8.2</v>
      </c>
      <c r="E37" s="16">
        <v>6.6</v>
      </c>
      <c r="F37" s="16">
        <v>6.9</v>
      </c>
      <c r="G37" s="16">
        <v>6.8</v>
      </c>
      <c r="H37" s="16">
        <v>6.7</v>
      </c>
      <c r="I37" s="16">
        <v>6.8</v>
      </c>
      <c r="J37" s="16">
        <v>7.3</v>
      </c>
      <c r="K37" s="16">
        <v>7.5</v>
      </c>
      <c r="L37" s="16">
        <v>7.9</v>
      </c>
      <c r="M37" s="16">
        <v>8.2</v>
      </c>
      <c r="N37" s="18" t="s">
        <v>69</v>
      </c>
    </row>
    <row r="38" spans="1:14" ht="26.25" customHeight="1">
      <c r="A38" s="13"/>
      <c r="B38" s="34" t="s">
        <v>70</v>
      </c>
      <c r="C38" s="15"/>
      <c r="D38" s="37"/>
      <c r="E38" s="37"/>
      <c r="F38" s="37"/>
      <c r="G38" s="37"/>
      <c r="H38" s="37"/>
      <c r="I38" s="37"/>
      <c r="J38" s="37"/>
      <c r="K38" s="37"/>
      <c r="L38" s="37"/>
      <c r="M38" s="37"/>
      <c r="N38" s="16"/>
    </row>
    <row r="39" spans="1:14" ht="41.25" customHeight="1">
      <c r="A39" s="13">
        <v>29</v>
      </c>
      <c r="B39" s="39" t="s">
        <v>71</v>
      </c>
      <c r="C39" s="40" t="s">
        <v>72</v>
      </c>
      <c r="D39" s="16">
        <v>104.7</v>
      </c>
      <c r="E39" s="16">
        <v>103.2</v>
      </c>
      <c r="F39" s="16">
        <v>103.3</v>
      </c>
      <c r="G39" s="16">
        <v>103.9</v>
      </c>
      <c r="H39" s="16">
        <v>104.1</v>
      </c>
      <c r="I39" s="16">
        <v>103.7</v>
      </c>
      <c r="J39" s="16">
        <v>103.5</v>
      </c>
      <c r="K39" s="16">
        <v>103.3</v>
      </c>
      <c r="L39" s="16">
        <v>103.1</v>
      </c>
      <c r="M39" s="16">
        <v>103.1</v>
      </c>
      <c r="N39" s="16">
        <f>E39*F39*G39*H39*I39*J39*K39*L39*M39/10000000000000000</f>
        <v>135.8886093325483</v>
      </c>
    </row>
    <row r="40" spans="1:14" ht="38.25">
      <c r="A40" s="13">
        <v>30</v>
      </c>
      <c r="B40" s="14" t="s">
        <v>73</v>
      </c>
      <c r="C40" s="15" t="s">
        <v>21</v>
      </c>
      <c r="D40" s="16">
        <v>39</v>
      </c>
      <c r="E40" s="16">
        <v>40.9</v>
      </c>
      <c r="F40" s="16">
        <v>41.9</v>
      </c>
      <c r="G40" s="16">
        <v>42.7</v>
      </c>
      <c r="H40" s="16">
        <v>43.1</v>
      </c>
      <c r="I40" s="16">
        <v>43.8</v>
      </c>
      <c r="J40" s="16">
        <v>44.5</v>
      </c>
      <c r="K40" s="16">
        <v>45.3</v>
      </c>
      <c r="L40" s="16">
        <v>46.2</v>
      </c>
      <c r="M40" s="16">
        <v>47</v>
      </c>
      <c r="N40" s="18" t="s">
        <v>74</v>
      </c>
    </row>
    <row r="41" spans="1:14" ht="18.75" customHeight="1">
      <c r="A41" s="13"/>
      <c r="B41" s="34" t="s">
        <v>75</v>
      </c>
      <c r="C41" s="15"/>
      <c r="D41" s="16"/>
      <c r="E41" s="16"/>
      <c r="F41" s="16"/>
      <c r="G41" s="16"/>
      <c r="H41" s="16"/>
      <c r="I41" s="16"/>
      <c r="J41" s="16"/>
      <c r="K41" s="16"/>
      <c r="L41" s="16"/>
      <c r="M41" s="16"/>
      <c r="N41" s="18"/>
    </row>
    <row r="42" spans="1:14" ht="48">
      <c r="A42" s="13">
        <v>31</v>
      </c>
      <c r="B42" s="32" t="s">
        <v>76</v>
      </c>
      <c r="C42" s="33" t="s">
        <v>77</v>
      </c>
      <c r="D42" s="16">
        <v>112.2</v>
      </c>
      <c r="E42" s="16">
        <v>111.5</v>
      </c>
      <c r="F42" s="16">
        <v>103.5</v>
      </c>
      <c r="G42" s="16">
        <v>101.5</v>
      </c>
      <c r="H42" s="16">
        <v>101.7</v>
      </c>
      <c r="I42" s="16">
        <v>102</v>
      </c>
      <c r="J42" s="16">
        <v>102.2</v>
      </c>
      <c r="K42" s="16">
        <v>102.5</v>
      </c>
      <c r="L42" s="16">
        <v>102.8</v>
      </c>
      <c r="M42" s="16">
        <v>103</v>
      </c>
      <c r="N42" s="18" t="s">
        <v>78</v>
      </c>
    </row>
    <row r="43" spans="1:14" ht="26.25">
      <c r="A43" s="13"/>
      <c r="B43" s="12" t="s">
        <v>79</v>
      </c>
      <c r="C43" s="15"/>
      <c r="D43" s="16"/>
      <c r="E43" s="16"/>
      <c r="F43" s="16"/>
      <c r="G43" s="16"/>
      <c r="H43" s="16"/>
      <c r="I43" s="16"/>
      <c r="J43" s="16"/>
      <c r="K43" s="16"/>
      <c r="L43" s="16"/>
      <c r="M43" s="16"/>
      <c r="N43" s="18"/>
    </row>
    <row r="44" spans="1:14" ht="66" customHeight="1">
      <c r="A44" s="13">
        <v>32</v>
      </c>
      <c r="B44" s="14" t="s">
        <v>80</v>
      </c>
      <c r="C44" s="40" t="s">
        <v>72</v>
      </c>
      <c r="D44" s="16">
        <v>108.9</v>
      </c>
      <c r="E44" s="16">
        <v>101</v>
      </c>
      <c r="F44" s="16">
        <v>104</v>
      </c>
      <c r="G44" s="16">
        <v>103.6</v>
      </c>
      <c r="H44" s="16">
        <v>103.8</v>
      </c>
      <c r="I44" s="16">
        <v>103</v>
      </c>
      <c r="J44" s="16">
        <v>102.1</v>
      </c>
      <c r="K44" s="16">
        <v>102.1</v>
      </c>
      <c r="L44" s="16">
        <v>102.1</v>
      </c>
      <c r="M44" s="16">
        <v>102</v>
      </c>
      <c r="N44" s="16">
        <f>E44*F44*G44*H44*I44*J44*K44*L44*M44/10000000000000000</f>
        <v>126.30671634581847</v>
      </c>
    </row>
    <row r="45" spans="1:14" ht="51.75" customHeight="1">
      <c r="A45" s="13">
        <v>33</v>
      </c>
      <c r="B45" s="14" t="s">
        <v>81</v>
      </c>
      <c r="C45" s="40" t="s">
        <v>72</v>
      </c>
      <c r="D45" s="16">
        <v>88.8</v>
      </c>
      <c r="E45" s="16">
        <v>102</v>
      </c>
      <c r="F45" s="16">
        <v>108</v>
      </c>
      <c r="G45" s="16">
        <v>106</v>
      </c>
      <c r="H45" s="16">
        <v>106</v>
      </c>
      <c r="I45" s="16">
        <v>106</v>
      </c>
      <c r="J45" s="16">
        <v>106</v>
      </c>
      <c r="K45" s="16">
        <v>106</v>
      </c>
      <c r="L45" s="16">
        <v>106</v>
      </c>
      <c r="M45" s="16">
        <v>106</v>
      </c>
      <c r="N45" s="16">
        <f>E45*F45*G45*H45*I45*J45*K45*L45*M45/10000000000000000</f>
        <v>165.63990933048822</v>
      </c>
    </row>
    <row r="46" spans="1:14" ht="38.25">
      <c r="A46" s="13">
        <v>34</v>
      </c>
      <c r="B46" s="14" t="s">
        <v>82</v>
      </c>
      <c r="C46" s="15" t="s">
        <v>83</v>
      </c>
      <c r="D46" s="16">
        <v>14.9</v>
      </c>
      <c r="E46" s="16">
        <v>16.9</v>
      </c>
      <c r="F46" s="16">
        <v>19.4</v>
      </c>
      <c r="G46" s="16">
        <v>22.4</v>
      </c>
      <c r="H46" s="16">
        <v>26.1</v>
      </c>
      <c r="I46" s="16">
        <v>30</v>
      </c>
      <c r="J46" s="16">
        <v>35</v>
      </c>
      <c r="K46" s="16">
        <v>41.2</v>
      </c>
      <c r="L46" s="16">
        <v>48.4</v>
      </c>
      <c r="M46" s="16">
        <v>57</v>
      </c>
      <c r="N46" s="16">
        <f>M46/D46*100</f>
        <v>382.5503355704698</v>
      </c>
    </row>
    <row r="47" spans="1:14" ht="56.25" customHeight="1">
      <c r="A47" s="13">
        <v>35</v>
      </c>
      <c r="B47" s="39" t="s">
        <v>84</v>
      </c>
      <c r="C47" s="15" t="s">
        <v>21</v>
      </c>
      <c r="D47" s="16">
        <v>68</v>
      </c>
      <c r="E47" s="16">
        <v>68</v>
      </c>
      <c r="F47" s="16">
        <v>73</v>
      </c>
      <c r="G47" s="16">
        <v>73</v>
      </c>
      <c r="H47" s="16">
        <v>76</v>
      </c>
      <c r="I47" s="16">
        <v>80</v>
      </c>
      <c r="J47" s="16">
        <v>81</v>
      </c>
      <c r="K47" s="16">
        <v>82</v>
      </c>
      <c r="L47" s="16">
        <v>83</v>
      </c>
      <c r="M47" s="16">
        <v>84</v>
      </c>
      <c r="N47" s="18" t="s">
        <v>85</v>
      </c>
    </row>
    <row r="48" spans="1:14" ht="51.75" customHeight="1">
      <c r="A48" s="13">
        <v>36</v>
      </c>
      <c r="B48" s="14" t="s">
        <v>86</v>
      </c>
      <c r="C48" s="40" t="s">
        <v>72</v>
      </c>
      <c r="D48" s="16">
        <v>105.5</v>
      </c>
      <c r="E48" s="16">
        <v>101</v>
      </c>
      <c r="F48" s="16">
        <v>102.9</v>
      </c>
      <c r="G48" s="16">
        <v>102.8</v>
      </c>
      <c r="H48" s="16">
        <v>102.8</v>
      </c>
      <c r="I48" s="16">
        <v>102.8</v>
      </c>
      <c r="J48" s="16">
        <v>102.8</v>
      </c>
      <c r="K48" s="16">
        <v>102.8</v>
      </c>
      <c r="L48" s="16">
        <v>102.8</v>
      </c>
      <c r="M48" s="16">
        <v>102.8</v>
      </c>
      <c r="N48" s="16">
        <f>E48*F48*G48*H48*I48*J48*K48*L48*M48/10000000000000000</f>
        <v>126.09229551946184</v>
      </c>
    </row>
    <row r="49" spans="1:14" ht="14.25">
      <c r="A49" s="13"/>
      <c r="B49" s="20" t="s">
        <v>87</v>
      </c>
      <c r="C49" s="15"/>
      <c r="D49" s="16"/>
      <c r="E49" s="16"/>
      <c r="F49" s="16"/>
      <c r="G49" s="16"/>
      <c r="H49" s="16"/>
      <c r="I49" s="16"/>
      <c r="J49" s="16"/>
      <c r="K49" s="16"/>
      <c r="L49" s="16"/>
      <c r="M49" s="16"/>
      <c r="N49" s="16"/>
    </row>
    <row r="50" spans="1:14" ht="48">
      <c r="A50" s="13">
        <v>37</v>
      </c>
      <c r="B50" s="41" t="s">
        <v>88</v>
      </c>
      <c r="C50" s="33" t="s">
        <v>21</v>
      </c>
      <c r="D50" s="16">
        <v>46.6</v>
      </c>
      <c r="E50" s="16">
        <v>53.3</v>
      </c>
      <c r="F50" s="16">
        <v>60</v>
      </c>
      <c r="G50" s="16">
        <v>93.3</v>
      </c>
      <c r="H50" s="16">
        <v>100</v>
      </c>
      <c r="I50" s="16">
        <v>100</v>
      </c>
      <c r="J50" s="16">
        <v>100</v>
      </c>
      <c r="K50" s="16">
        <v>100</v>
      </c>
      <c r="L50" s="16">
        <v>100</v>
      </c>
      <c r="M50" s="16">
        <v>100</v>
      </c>
      <c r="N50" s="18" t="s">
        <v>89</v>
      </c>
    </row>
    <row r="51" spans="1:14" ht="25.5">
      <c r="A51" s="13"/>
      <c r="B51" s="42" t="s">
        <v>90</v>
      </c>
      <c r="C51" s="15"/>
      <c r="D51" s="16"/>
      <c r="E51" s="16"/>
      <c r="F51" s="16"/>
      <c r="G51" s="16"/>
      <c r="H51" s="16"/>
      <c r="I51" s="16"/>
      <c r="J51" s="16"/>
      <c r="K51" s="16"/>
      <c r="L51" s="16"/>
      <c r="M51" s="16"/>
      <c r="N51" s="16"/>
    </row>
    <row r="52" spans="1:14" ht="14.25">
      <c r="A52" s="13"/>
      <c r="B52" s="20" t="s">
        <v>91</v>
      </c>
      <c r="C52" s="15"/>
      <c r="D52" s="16"/>
      <c r="E52" s="16"/>
      <c r="F52" s="16"/>
      <c r="G52" s="16"/>
      <c r="H52" s="16"/>
      <c r="I52" s="16"/>
      <c r="J52" s="16"/>
      <c r="K52" s="16"/>
      <c r="L52" s="16"/>
      <c r="M52" s="16"/>
      <c r="N52" s="16"/>
    </row>
    <row r="53" spans="1:14" ht="36">
      <c r="A53" s="13">
        <v>38</v>
      </c>
      <c r="B53" s="14" t="s">
        <v>92</v>
      </c>
      <c r="C53" s="15" t="s">
        <v>21</v>
      </c>
      <c r="D53" s="16">
        <v>34.5</v>
      </c>
      <c r="E53" s="16">
        <v>40</v>
      </c>
      <c r="F53" s="16">
        <v>41</v>
      </c>
      <c r="G53" s="16">
        <v>42</v>
      </c>
      <c r="H53" s="16">
        <v>43</v>
      </c>
      <c r="I53" s="16">
        <v>44</v>
      </c>
      <c r="J53" s="16">
        <v>45</v>
      </c>
      <c r="K53" s="16">
        <v>47</v>
      </c>
      <c r="L53" s="16">
        <v>49</v>
      </c>
      <c r="M53" s="16">
        <v>50</v>
      </c>
      <c r="N53" s="18" t="s">
        <v>93</v>
      </c>
    </row>
    <row r="54" spans="1:14" ht="14.25">
      <c r="A54" s="13">
        <v>39</v>
      </c>
      <c r="B54" s="14" t="s">
        <v>94</v>
      </c>
      <c r="C54" s="15" t="s">
        <v>95</v>
      </c>
      <c r="D54" s="16">
        <v>68</v>
      </c>
      <c r="E54" s="16">
        <v>67.8</v>
      </c>
      <c r="F54" s="16">
        <v>68</v>
      </c>
      <c r="G54" s="16">
        <v>68.2</v>
      </c>
      <c r="H54" s="16">
        <v>68.4</v>
      </c>
      <c r="I54" s="16">
        <v>68.6</v>
      </c>
      <c r="J54" s="16">
        <v>68.8</v>
      </c>
      <c r="K54" s="16">
        <v>69</v>
      </c>
      <c r="L54" s="16">
        <v>69.2</v>
      </c>
      <c r="M54" s="16">
        <v>69.4</v>
      </c>
      <c r="N54" s="18" t="s">
        <v>96</v>
      </c>
    </row>
    <row r="55" spans="1:14" ht="26.25">
      <c r="A55" s="13">
        <v>40</v>
      </c>
      <c r="B55" s="26" t="s">
        <v>97</v>
      </c>
      <c r="C55" s="43" t="s">
        <v>98</v>
      </c>
      <c r="D55" s="33">
        <v>561.1</v>
      </c>
      <c r="E55" s="33">
        <v>538.8</v>
      </c>
      <c r="F55" s="33">
        <v>526.4</v>
      </c>
      <c r="G55" s="33">
        <v>515</v>
      </c>
      <c r="H55" s="33">
        <v>509</v>
      </c>
      <c r="I55" s="33">
        <v>504.1</v>
      </c>
      <c r="J55" s="33">
        <v>502.4</v>
      </c>
      <c r="K55" s="33">
        <v>501</v>
      </c>
      <c r="L55" s="33">
        <v>499.3</v>
      </c>
      <c r="M55" s="33">
        <v>496.1</v>
      </c>
      <c r="N55" s="13">
        <v>88.4</v>
      </c>
    </row>
    <row r="56" spans="1:14" ht="25.5">
      <c r="A56" s="13">
        <v>41</v>
      </c>
      <c r="B56" s="26" t="s">
        <v>99</v>
      </c>
      <c r="C56" s="43" t="s">
        <v>98</v>
      </c>
      <c r="D56" s="33">
        <v>189.4</v>
      </c>
      <c r="E56" s="33">
        <v>191.3</v>
      </c>
      <c r="F56" s="33">
        <v>191.4</v>
      </c>
      <c r="G56" s="33">
        <v>189.9</v>
      </c>
      <c r="H56" s="33">
        <v>189.4</v>
      </c>
      <c r="I56" s="33">
        <v>188.8</v>
      </c>
      <c r="J56" s="33">
        <v>188.1</v>
      </c>
      <c r="K56" s="33">
        <v>187.3</v>
      </c>
      <c r="L56" s="33">
        <v>186.8</v>
      </c>
      <c r="M56" s="33">
        <v>186.2</v>
      </c>
      <c r="N56" s="13">
        <v>98.3</v>
      </c>
    </row>
    <row r="57" spans="1:14" ht="26.25">
      <c r="A57" s="13">
        <v>42</v>
      </c>
      <c r="B57" s="26" t="s">
        <v>100</v>
      </c>
      <c r="C57" s="43" t="s">
        <v>98</v>
      </c>
      <c r="D57" s="33">
        <v>14.2</v>
      </c>
      <c r="E57" s="33">
        <v>14</v>
      </c>
      <c r="F57" s="33">
        <v>13.7</v>
      </c>
      <c r="G57" s="33">
        <v>13.3</v>
      </c>
      <c r="H57" s="33">
        <v>12.9</v>
      </c>
      <c r="I57" s="33">
        <v>12.5</v>
      </c>
      <c r="J57" s="33">
        <v>12.1</v>
      </c>
      <c r="K57" s="33">
        <v>11.8</v>
      </c>
      <c r="L57" s="33">
        <v>11.6</v>
      </c>
      <c r="M57" s="33">
        <v>11.4</v>
      </c>
      <c r="N57" s="13">
        <v>80.3</v>
      </c>
    </row>
    <row r="58" spans="1:14" ht="26.25">
      <c r="A58" s="13">
        <v>43</v>
      </c>
      <c r="B58" s="26" t="s">
        <v>101</v>
      </c>
      <c r="C58" s="43" t="s">
        <v>98</v>
      </c>
      <c r="D58" s="33">
        <v>13.6</v>
      </c>
      <c r="E58" s="33">
        <v>13.3</v>
      </c>
      <c r="F58" s="33">
        <v>13</v>
      </c>
      <c r="G58" s="33">
        <v>12.7</v>
      </c>
      <c r="H58" s="33">
        <v>12.3</v>
      </c>
      <c r="I58" s="33">
        <v>11.8</v>
      </c>
      <c r="J58" s="33">
        <v>11.2</v>
      </c>
      <c r="K58" s="33">
        <v>10.6</v>
      </c>
      <c r="L58" s="33">
        <v>10.3</v>
      </c>
      <c r="M58" s="33">
        <v>10</v>
      </c>
      <c r="N58" s="13">
        <v>73.5</v>
      </c>
    </row>
    <row r="59" spans="1:14" ht="25.5">
      <c r="A59" s="13">
        <v>44</v>
      </c>
      <c r="B59" s="44" t="s">
        <v>102</v>
      </c>
      <c r="C59" s="19" t="s">
        <v>103</v>
      </c>
      <c r="D59" s="33">
        <v>4.4</v>
      </c>
      <c r="E59" s="33">
        <v>5.9</v>
      </c>
      <c r="F59" s="33">
        <v>5.8</v>
      </c>
      <c r="G59" s="33">
        <v>5.7</v>
      </c>
      <c r="H59" s="33">
        <v>5.6</v>
      </c>
      <c r="I59" s="33">
        <v>5.4</v>
      </c>
      <c r="J59" s="33">
        <v>5.2</v>
      </c>
      <c r="K59" s="33">
        <v>5.1</v>
      </c>
      <c r="L59" s="33">
        <v>5</v>
      </c>
      <c r="M59" s="33">
        <v>4.9</v>
      </c>
      <c r="N59" s="45">
        <v>111.4</v>
      </c>
    </row>
    <row r="60" spans="1:14" ht="36.75">
      <c r="A60" s="13">
        <v>45</v>
      </c>
      <c r="B60" s="26" t="s">
        <v>104</v>
      </c>
      <c r="C60" s="19" t="s">
        <v>105</v>
      </c>
      <c r="D60" s="19">
        <v>39.6</v>
      </c>
      <c r="E60" s="19">
        <v>39.5</v>
      </c>
      <c r="F60" s="19">
        <v>39.9</v>
      </c>
      <c r="G60" s="19">
        <v>40.1</v>
      </c>
      <c r="H60" s="19">
        <v>40.2</v>
      </c>
      <c r="I60" s="19">
        <v>40.3</v>
      </c>
      <c r="J60" s="19">
        <v>40.4</v>
      </c>
      <c r="K60" s="19">
        <v>40.5</v>
      </c>
      <c r="L60" s="19">
        <v>40.7</v>
      </c>
      <c r="M60" s="33">
        <v>41</v>
      </c>
      <c r="N60" s="45">
        <v>104.6</v>
      </c>
    </row>
    <row r="61" spans="1:14" ht="25.5">
      <c r="A61" s="13">
        <v>46</v>
      </c>
      <c r="B61" s="26" t="s">
        <v>106</v>
      </c>
      <c r="C61" s="43" t="s">
        <v>98</v>
      </c>
      <c r="D61" s="33">
        <v>186.4</v>
      </c>
      <c r="E61" s="33">
        <v>185.2</v>
      </c>
      <c r="F61" s="33">
        <v>184.1</v>
      </c>
      <c r="G61" s="33">
        <v>182.6</v>
      </c>
      <c r="H61" s="33">
        <v>181.5</v>
      </c>
      <c r="I61" s="33">
        <v>180</v>
      </c>
      <c r="J61" s="33">
        <v>178.8</v>
      </c>
      <c r="K61" s="19">
        <v>177</v>
      </c>
      <c r="L61" s="33">
        <v>176.1</v>
      </c>
      <c r="M61" s="33">
        <v>175.3</v>
      </c>
      <c r="N61" s="45">
        <v>94</v>
      </c>
    </row>
    <row r="62" spans="1:14" ht="54" customHeight="1">
      <c r="A62" s="13">
        <v>47</v>
      </c>
      <c r="B62" s="26" t="s">
        <v>107</v>
      </c>
      <c r="C62" s="19" t="s">
        <v>108</v>
      </c>
      <c r="D62" s="19">
        <v>13.1</v>
      </c>
      <c r="E62" s="19">
        <v>13.8</v>
      </c>
      <c r="F62" s="19">
        <v>13.9</v>
      </c>
      <c r="G62" s="33">
        <v>14</v>
      </c>
      <c r="H62" s="19">
        <v>14.1</v>
      </c>
      <c r="I62" s="19">
        <v>14.1</v>
      </c>
      <c r="J62" s="19">
        <v>14.1</v>
      </c>
      <c r="K62" s="19">
        <v>14.2</v>
      </c>
      <c r="L62" s="19">
        <v>14.2</v>
      </c>
      <c r="M62" s="19">
        <v>14.3</v>
      </c>
      <c r="N62" s="45">
        <v>109.2</v>
      </c>
    </row>
    <row r="63" spans="1:14" ht="26.25">
      <c r="A63" s="13">
        <v>48</v>
      </c>
      <c r="B63" s="39" t="s">
        <v>109</v>
      </c>
      <c r="C63" s="15" t="s">
        <v>21</v>
      </c>
      <c r="D63" s="16">
        <v>31.3</v>
      </c>
      <c r="E63" s="16">
        <v>32</v>
      </c>
      <c r="F63" s="16">
        <v>32.1</v>
      </c>
      <c r="G63" s="16">
        <v>32.2</v>
      </c>
      <c r="H63" s="16">
        <v>32.3</v>
      </c>
      <c r="I63" s="16">
        <v>32.4</v>
      </c>
      <c r="J63" s="16">
        <v>32.5</v>
      </c>
      <c r="K63" s="16">
        <v>32.6</v>
      </c>
      <c r="L63" s="16">
        <v>32.7</v>
      </c>
      <c r="M63" s="16">
        <v>32.8</v>
      </c>
      <c r="N63" s="18" t="s">
        <v>110</v>
      </c>
    </row>
    <row r="64" spans="1:14" ht="50.25" customHeight="1">
      <c r="A64" s="13">
        <v>49</v>
      </c>
      <c r="B64" s="39" t="s">
        <v>111</v>
      </c>
      <c r="C64" s="15" t="s">
        <v>21</v>
      </c>
      <c r="D64" s="16">
        <v>23.9</v>
      </c>
      <c r="E64" s="16">
        <v>24.2</v>
      </c>
      <c r="F64" s="16">
        <v>24.4</v>
      </c>
      <c r="G64" s="16">
        <v>24.6</v>
      </c>
      <c r="H64" s="16">
        <v>24.8</v>
      </c>
      <c r="I64" s="16">
        <v>25</v>
      </c>
      <c r="J64" s="16">
        <v>25.2</v>
      </c>
      <c r="K64" s="16">
        <v>25.4</v>
      </c>
      <c r="L64" s="16">
        <v>25.6</v>
      </c>
      <c r="M64" s="16">
        <v>25.8</v>
      </c>
      <c r="N64" s="18" t="s">
        <v>112</v>
      </c>
    </row>
    <row r="65" spans="1:14" ht="73.5" customHeight="1">
      <c r="A65" s="13">
        <v>50</v>
      </c>
      <c r="B65" s="14" t="s">
        <v>113</v>
      </c>
      <c r="C65" s="15" t="s">
        <v>21</v>
      </c>
      <c r="D65" s="16" t="s">
        <v>114</v>
      </c>
      <c r="E65" s="46">
        <v>100</v>
      </c>
      <c r="F65" s="46">
        <v>100</v>
      </c>
      <c r="G65" s="46">
        <v>100</v>
      </c>
      <c r="H65" s="46">
        <v>100</v>
      </c>
      <c r="I65" s="46">
        <v>100</v>
      </c>
      <c r="J65" s="46">
        <v>100</v>
      </c>
      <c r="K65" s="46">
        <v>100</v>
      </c>
      <c r="L65" s="46">
        <v>100</v>
      </c>
      <c r="M65" s="46">
        <v>100</v>
      </c>
      <c r="N65" s="18" t="s">
        <v>27</v>
      </c>
    </row>
    <row r="66" spans="1:14" ht="60.75" customHeight="1">
      <c r="A66" s="13">
        <v>51</v>
      </c>
      <c r="B66" s="14" t="s">
        <v>115</v>
      </c>
      <c r="C66" s="15" t="s">
        <v>21</v>
      </c>
      <c r="D66" s="16" t="s">
        <v>114</v>
      </c>
      <c r="E66" s="46">
        <v>100</v>
      </c>
      <c r="F66" s="46">
        <v>100</v>
      </c>
      <c r="G66" s="46">
        <v>100</v>
      </c>
      <c r="H66" s="46">
        <v>100</v>
      </c>
      <c r="I66" s="46">
        <v>100</v>
      </c>
      <c r="J66" s="46">
        <v>100</v>
      </c>
      <c r="K66" s="46">
        <v>100</v>
      </c>
      <c r="L66" s="46">
        <v>100</v>
      </c>
      <c r="M66" s="46">
        <v>100</v>
      </c>
      <c r="N66" s="18" t="s">
        <v>27</v>
      </c>
    </row>
    <row r="67" spans="1:14" ht="78" customHeight="1">
      <c r="A67" s="13">
        <v>52</v>
      </c>
      <c r="B67" s="14" t="s">
        <v>116</v>
      </c>
      <c r="C67" s="15" t="s">
        <v>21</v>
      </c>
      <c r="D67" s="16" t="s">
        <v>114</v>
      </c>
      <c r="E67" s="16">
        <v>94.4</v>
      </c>
      <c r="F67" s="16">
        <v>95.4</v>
      </c>
      <c r="G67" s="16">
        <v>97</v>
      </c>
      <c r="H67" s="16">
        <v>97.2</v>
      </c>
      <c r="I67" s="16">
        <v>97.2</v>
      </c>
      <c r="J67" s="16">
        <v>98.6</v>
      </c>
      <c r="K67" s="16">
        <v>100</v>
      </c>
      <c r="L67" s="16">
        <v>100</v>
      </c>
      <c r="M67" s="16">
        <v>100</v>
      </c>
      <c r="N67" s="18" t="s">
        <v>27</v>
      </c>
    </row>
    <row r="68" spans="1:14" ht="19.5" customHeight="1">
      <c r="A68" s="13"/>
      <c r="B68" s="12" t="s">
        <v>117</v>
      </c>
      <c r="C68" s="15"/>
      <c r="D68" s="16"/>
      <c r="E68" s="16"/>
      <c r="F68" s="16"/>
      <c r="G68" s="16"/>
      <c r="H68" s="16"/>
      <c r="I68" s="16"/>
      <c r="J68" s="16"/>
      <c r="K68" s="16"/>
      <c r="L68" s="16"/>
      <c r="M68" s="16"/>
      <c r="N68" s="18"/>
    </row>
    <row r="69" spans="1:14" ht="70.5" customHeight="1">
      <c r="A69" s="13">
        <v>53</v>
      </c>
      <c r="B69" s="47" t="s">
        <v>118</v>
      </c>
      <c r="C69" s="48" t="s">
        <v>119</v>
      </c>
      <c r="D69" s="33">
        <v>5.4</v>
      </c>
      <c r="E69" s="33">
        <v>5.1</v>
      </c>
      <c r="F69" s="33">
        <v>4.8</v>
      </c>
      <c r="G69" s="33">
        <v>4.5</v>
      </c>
      <c r="H69" s="33">
        <v>4.2</v>
      </c>
      <c r="I69" s="33">
        <v>3.8</v>
      </c>
      <c r="J69" s="33">
        <v>3</v>
      </c>
      <c r="K69" s="33">
        <v>2.2</v>
      </c>
      <c r="L69" s="33">
        <v>2.2</v>
      </c>
      <c r="M69" s="33">
        <v>2.2</v>
      </c>
      <c r="N69" s="18" t="s">
        <v>120</v>
      </c>
    </row>
    <row r="70" spans="1:14" ht="25.5">
      <c r="A70" s="13">
        <v>54</v>
      </c>
      <c r="B70" s="47" t="s">
        <v>121</v>
      </c>
      <c r="C70" s="48" t="s">
        <v>17</v>
      </c>
      <c r="D70" s="19">
        <v>4821</v>
      </c>
      <c r="E70" s="19">
        <v>4900</v>
      </c>
      <c r="F70" s="19">
        <v>5000</v>
      </c>
      <c r="G70" s="19">
        <v>5050</v>
      </c>
      <c r="H70" s="19">
        <v>5100</v>
      </c>
      <c r="I70" s="19">
        <v>5150</v>
      </c>
      <c r="J70" s="19">
        <v>5200</v>
      </c>
      <c r="K70" s="19">
        <v>5250</v>
      </c>
      <c r="L70" s="19">
        <v>5300</v>
      </c>
      <c r="M70" s="19">
        <v>5350</v>
      </c>
      <c r="N70" s="45">
        <v>111</v>
      </c>
    </row>
    <row r="71" spans="1:14" ht="36" customHeight="1">
      <c r="A71" s="13">
        <v>55</v>
      </c>
      <c r="B71" s="49" t="s">
        <v>122</v>
      </c>
      <c r="C71" s="19" t="s">
        <v>123</v>
      </c>
      <c r="D71" s="19">
        <v>42664</v>
      </c>
      <c r="E71" s="19">
        <v>51423</v>
      </c>
      <c r="F71" s="19">
        <v>50000</v>
      </c>
      <c r="G71" s="19">
        <v>48543</v>
      </c>
      <c r="H71" s="19">
        <v>47074</v>
      </c>
      <c r="I71" s="19">
        <v>45166</v>
      </c>
      <c r="J71" s="19">
        <v>43420</v>
      </c>
      <c r="K71" s="19">
        <v>42000</v>
      </c>
      <c r="L71" s="19">
        <v>41138</v>
      </c>
      <c r="M71" s="19">
        <v>40331</v>
      </c>
      <c r="N71" s="13">
        <v>94.5</v>
      </c>
    </row>
    <row r="72" spans="1:14" ht="25.5">
      <c r="A72" s="13"/>
      <c r="B72" s="49"/>
      <c r="C72" s="19" t="s">
        <v>124</v>
      </c>
      <c r="D72" s="19" t="s">
        <v>27</v>
      </c>
      <c r="E72" s="33">
        <f>E71/D71*100</f>
        <v>120.53018938683668</v>
      </c>
      <c r="F72" s="33">
        <f>F71/D71*100</f>
        <v>117.19482467654228</v>
      </c>
      <c r="G72" s="33">
        <f>G71/D71*100</f>
        <v>113.77976748546783</v>
      </c>
      <c r="H72" s="33">
        <f>H71/D71*100</f>
        <v>110.33658353647103</v>
      </c>
      <c r="I72" s="33">
        <f>I71/D71*100</f>
        <v>105.86442902681416</v>
      </c>
      <c r="J72" s="33">
        <f>J71/D71*100</f>
        <v>101.77198574910933</v>
      </c>
      <c r="K72" s="33">
        <v>98.4</v>
      </c>
      <c r="L72" s="33">
        <f>L71/D71*100</f>
        <v>96.42321395087194</v>
      </c>
      <c r="M72" s="33">
        <f>M71/D71*100</f>
        <v>94.53168948059255</v>
      </c>
      <c r="N72" s="13" t="s">
        <v>27</v>
      </c>
    </row>
    <row r="73" spans="1:14" ht="33" customHeight="1">
      <c r="A73" s="13">
        <v>56</v>
      </c>
      <c r="B73" s="47" t="s">
        <v>125</v>
      </c>
      <c r="C73" s="19" t="s">
        <v>126</v>
      </c>
      <c r="D73" s="33">
        <v>70.3</v>
      </c>
      <c r="E73" s="33">
        <v>60.8</v>
      </c>
      <c r="F73" s="33">
        <v>73.2</v>
      </c>
      <c r="G73" s="33">
        <v>75</v>
      </c>
      <c r="H73" s="33">
        <v>78</v>
      </c>
      <c r="I73" s="33">
        <v>81.6</v>
      </c>
      <c r="J73" s="33">
        <v>85.8</v>
      </c>
      <c r="K73" s="33">
        <v>90</v>
      </c>
      <c r="L73" s="33">
        <v>94.2</v>
      </c>
      <c r="M73" s="33">
        <v>99</v>
      </c>
      <c r="N73" s="13">
        <v>140.8</v>
      </c>
    </row>
    <row r="74" spans="1:14" ht="73.5" customHeight="1">
      <c r="A74" s="13">
        <v>57</v>
      </c>
      <c r="B74" s="26" t="s">
        <v>127</v>
      </c>
      <c r="C74" s="19" t="s">
        <v>13</v>
      </c>
      <c r="D74" s="33">
        <v>5.2</v>
      </c>
      <c r="E74" s="33">
        <v>6</v>
      </c>
      <c r="F74" s="33">
        <v>8</v>
      </c>
      <c r="G74" s="33">
        <v>10</v>
      </c>
      <c r="H74" s="33">
        <v>14</v>
      </c>
      <c r="I74" s="33">
        <v>18</v>
      </c>
      <c r="J74" s="33">
        <v>23</v>
      </c>
      <c r="K74" s="33">
        <v>28</v>
      </c>
      <c r="L74" s="33">
        <v>33</v>
      </c>
      <c r="M74" s="33">
        <v>38</v>
      </c>
      <c r="N74" s="18" t="s">
        <v>128</v>
      </c>
    </row>
    <row r="75" spans="1:14" ht="25.5">
      <c r="A75" s="13">
        <v>58</v>
      </c>
      <c r="B75" s="14" t="s">
        <v>129</v>
      </c>
      <c r="C75" s="15" t="s">
        <v>130</v>
      </c>
      <c r="D75" s="16">
        <v>25</v>
      </c>
      <c r="E75" s="15">
        <v>25.1</v>
      </c>
      <c r="F75" s="15">
        <v>25.2</v>
      </c>
      <c r="G75" s="15">
        <v>25.3</v>
      </c>
      <c r="H75" s="15">
        <v>25.4</v>
      </c>
      <c r="I75" s="15">
        <v>25.5</v>
      </c>
      <c r="J75" s="15">
        <v>25.6</v>
      </c>
      <c r="K75" s="15">
        <v>25.7</v>
      </c>
      <c r="L75" s="15">
        <v>25.8</v>
      </c>
      <c r="M75" s="15">
        <v>25.9</v>
      </c>
      <c r="N75" s="16">
        <f>M75/D75*100</f>
        <v>103.60000000000001</v>
      </c>
    </row>
    <row r="76" spans="1:14" ht="60" customHeight="1">
      <c r="A76" s="13">
        <v>59</v>
      </c>
      <c r="B76" s="47" t="s">
        <v>131</v>
      </c>
      <c r="C76" s="19" t="s">
        <v>13</v>
      </c>
      <c r="D76" s="33">
        <v>16.5</v>
      </c>
      <c r="E76" s="33">
        <v>16.6</v>
      </c>
      <c r="F76" s="33">
        <v>19.6</v>
      </c>
      <c r="G76" s="33">
        <v>22.7</v>
      </c>
      <c r="H76" s="33">
        <v>25.8</v>
      </c>
      <c r="I76" s="33">
        <v>28.1</v>
      </c>
      <c r="J76" s="33">
        <v>30</v>
      </c>
      <c r="K76" s="33">
        <v>30</v>
      </c>
      <c r="L76" s="33">
        <v>30</v>
      </c>
      <c r="M76" s="33">
        <v>30</v>
      </c>
      <c r="N76" s="18" t="s">
        <v>132</v>
      </c>
    </row>
    <row r="77" spans="1:14" ht="36.75">
      <c r="A77" s="13">
        <v>60</v>
      </c>
      <c r="B77" s="14" t="s">
        <v>133</v>
      </c>
      <c r="C77" s="15" t="s">
        <v>134</v>
      </c>
      <c r="D77" s="16">
        <v>17.8</v>
      </c>
      <c r="E77" s="16">
        <v>17.9</v>
      </c>
      <c r="F77" s="16">
        <v>18</v>
      </c>
      <c r="G77" s="16">
        <v>18.1</v>
      </c>
      <c r="H77" s="16">
        <v>18.2</v>
      </c>
      <c r="I77" s="16">
        <v>18.3</v>
      </c>
      <c r="J77" s="16">
        <v>18.4</v>
      </c>
      <c r="K77" s="16">
        <v>18.5</v>
      </c>
      <c r="L77" s="16">
        <v>18.6</v>
      </c>
      <c r="M77" s="16">
        <v>18.7</v>
      </c>
      <c r="N77" s="18" t="s">
        <v>135</v>
      </c>
    </row>
    <row r="78" spans="1:14" ht="14.25">
      <c r="A78" s="13"/>
      <c r="B78" s="42" t="s">
        <v>136</v>
      </c>
      <c r="C78" s="15"/>
      <c r="D78" s="15"/>
      <c r="E78" s="15"/>
      <c r="F78" s="15"/>
      <c r="G78" s="15"/>
      <c r="H78" s="15"/>
      <c r="I78" s="15"/>
      <c r="J78" s="15"/>
      <c r="K78" s="15"/>
      <c r="L78" s="15"/>
      <c r="M78" s="15"/>
      <c r="N78" s="18"/>
    </row>
    <row r="79" spans="1:14" ht="25.5">
      <c r="A79" s="13">
        <v>61</v>
      </c>
      <c r="B79" s="50" t="s">
        <v>137</v>
      </c>
      <c r="C79" s="51" t="s">
        <v>138</v>
      </c>
      <c r="D79" s="16">
        <v>101.7</v>
      </c>
      <c r="E79" s="16">
        <v>106</v>
      </c>
      <c r="F79" s="16">
        <v>105.6</v>
      </c>
      <c r="G79" s="16">
        <v>106.3</v>
      </c>
      <c r="H79" s="16">
        <v>105</v>
      </c>
      <c r="I79" s="16">
        <v>104</v>
      </c>
      <c r="J79" s="16">
        <v>103.9</v>
      </c>
      <c r="K79" s="16">
        <v>103.7</v>
      </c>
      <c r="L79" s="16">
        <v>103.6</v>
      </c>
      <c r="M79" s="16">
        <v>103.5</v>
      </c>
      <c r="N79" s="18" t="s">
        <v>139</v>
      </c>
    </row>
    <row r="80" spans="1:14" ht="25.5">
      <c r="A80" s="13">
        <v>62</v>
      </c>
      <c r="B80" s="50" t="s">
        <v>140</v>
      </c>
      <c r="C80" s="51" t="s">
        <v>138</v>
      </c>
      <c r="D80" s="16">
        <v>96.3</v>
      </c>
      <c r="E80" s="16">
        <v>102.8</v>
      </c>
      <c r="F80" s="16">
        <v>103</v>
      </c>
      <c r="G80" s="16">
        <v>103.7</v>
      </c>
      <c r="H80" s="16">
        <v>104.4</v>
      </c>
      <c r="I80" s="16">
        <v>104</v>
      </c>
      <c r="J80" s="16">
        <v>103.8</v>
      </c>
      <c r="K80" s="16">
        <v>103.4</v>
      </c>
      <c r="L80" s="16">
        <v>103.3</v>
      </c>
      <c r="M80" s="16">
        <v>103</v>
      </c>
      <c r="N80" s="18" t="s">
        <v>141</v>
      </c>
    </row>
    <row r="81" spans="1:14" ht="24" customHeight="1">
      <c r="A81" s="13">
        <v>63</v>
      </c>
      <c r="B81" s="26" t="s">
        <v>142</v>
      </c>
      <c r="C81" s="19" t="s">
        <v>13</v>
      </c>
      <c r="D81" s="19" t="s">
        <v>27</v>
      </c>
      <c r="E81" s="33">
        <v>106</v>
      </c>
      <c r="F81" s="33">
        <v>111.9</v>
      </c>
      <c r="G81" s="33">
        <v>119</v>
      </c>
      <c r="H81" s="33">
        <v>124.9</v>
      </c>
      <c r="I81" s="33">
        <v>129.9</v>
      </c>
      <c r="J81" s="33">
        <v>135</v>
      </c>
      <c r="K81" s="33">
        <v>140</v>
      </c>
      <c r="L81" s="33">
        <v>145</v>
      </c>
      <c r="M81" s="33">
        <v>150.1</v>
      </c>
      <c r="N81" s="13" t="s">
        <v>27</v>
      </c>
    </row>
    <row r="82" spans="1:14" ht="60" customHeight="1">
      <c r="A82" s="13">
        <v>64</v>
      </c>
      <c r="B82" s="52" t="s">
        <v>143</v>
      </c>
      <c r="C82" s="19" t="s">
        <v>13</v>
      </c>
      <c r="D82" s="16">
        <v>16.6</v>
      </c>
      <c r="E82" s="16">
        <v>16</v>
      </c>
      <c r="F82" s="16">
        <v>15.5</v>
      </c>
      <c r="G82" s="16">
        <v>14.5</v>
      </c>
      <c r="H82" s="16">
        <v>13.5</v>
      </c>
      <c r="I82" s="16">
        <v>12.5</v>
      </c>
      <c r="J82" s="16">
        <v>11.5</v>
      </c>
      <c r="K82" s="16">
        <v>10.5</v>
      </c>
      <c r="L82" s="16">
        <v>10</v>
      </c>
      <c r="M82" s="16">
        <v>9</v>
      </c>
      <c r="N82" s="18" t="s">
        <v>144</v>
      </c>
    </row>
    <row r="83" spans="1:14" ht="57.75" customHeight="1">
      <c r="A83" s="13">
        <v>65</v>
      </c>
      <c r="B83" s="50" t="s">
        <v>145</v>
      </c>
      <c r="C83" s="19" t="s">
        <v>13</v>
      </c>
      <c r="D83" s="16">
        <v>79.6</v>
      </c>
      <c r="E83" s="16">
        <v>79.7</v>
      </c>
      <c r="F83" s="16">
        <v>80.7</v>
      </c>
      <c r="G83" s="16">
        <v>83.9</v>
      </c>
      <c r="H83" s="16">
        <v>87</v>
      </c>
      <c r="I83" s="16">
        <v>89.5</v>
      </c>
      <c r="J83" s="16">
        <v>91.4</v>
      </c>
      <c r="K83" s="16">
        <v>91.6</v>
      </c>
      <c r="L83" s="16">
        <v>91.8</v>
      </c>
      <c r="M83" s="16">
        <v>92</v>
      </c>
      <c r="N83" s="18" t="s">
        <v>146</v>
      </c>
    </row>
    <row r="84" spans="1:14" ht="75" customHeight="1">
      <c r="A84" s="13">
        <v>66</v>
      </c>
      <c r="B84" s="26" t="s">
        <v>147</v>
      </c>
      <c r="C84" s="19" t="s">
        <v>13</v>
      </c>
      <c r="D84" s="19">
        <v>78</v>
      </c>
      <c r="E84" s="19">
        <v>100</v>
      </c>
      <c r="F84" s="19">
        <v>100</v>
      </c>
      <c r="G84" s="19">
        <v>100</v>
      </c>
      <c r="H84" s="19">
        <v>100</v>
      </c>
      <c r="I84" s="19">
        <v>100</v>
      </c>
      <c r="J84" s="19">
        <v>100</v>
      </c>
      <c r="K84" s="19">
        <v>100</v>
      </c>
      <c r="L84" s="19">
        <v>100</v>
      </c>
      <c r="M84" s="19">
        <v>100</v>
      </c>
      <c r="N84" s="18" t="s">
        <v>148</v>
      </c>
    </row>
    <row r="85" spans="1:14" ht="101.25" customHeight="1">
      <c r="A85" s="13">
        <v>67</v>
      </c>
      <c r="B85" s="26" t="s">
        <v>149</v>
      </c>
      <c r="C85" s="19" t="s">
        <v>13</v>
      </c>
      <c r="D85" s="19">
        <v>70</v>
      </c>
      <c r="E85" s="19">
        <v>100</v>
      </c>
      <c r="F85" s="19">
        <v>100</v>
      </c>
      <c r="G85" s="19">
        <v>100</v>
      </c>
      <c r="H85" s="19">
        <v>100</v>
      </c>
      <c r="I85" s="19">
        <v>100</v>
      </c>
      <c r="J85" s="19">
        <v>100</v>
      </c>
      <c r="K85" s="19">
        <v>100</v>
      </c>
      <c r="L85" s="19">
        <v>100</v>
      </c>
      <c r="M85" s="19">
        <v>100</v>
      </c>
      <c r="N85" s="18" t="s">
        <v>150</v>
      </c>
    </row>
    <row r="86" spans="1:14" ht="92.25" customHeight="1">
      <c r="A86" s="13">
        <v>68</v>
      </c>
      <c r="B86" s="53" t="s">
        <v>151</v>
      </c>
      <c r="C86" s="19" t="s">
        <v>13</v>
      </c>
      <c r="D86" s="19">
        <v>81</v>
      </c>
      <c r="E86" s="19">
        <v>100</v>
      </c>
      <c r="F86" s="19">
        <v>100</v>
      </c>
      <c r="G86" s="19">
        <v>100</v>
      </c>
      <c r="H86" s="19">
        <v>100</v>
      </c>
      <c r="I86" s="19">
        <v>100</v>
      </c>
      <c r="J86" s="19">
        <v>100</v>
      </c>
      <c r="K86" s="19">
        <v>100</v>
      </c>
      <c r="L86" s="19">
        <v>100</v>
      </c>
      <c r="M86" s="19">
        <v>100</v>
      </c>
      <c r="N86" s="18" t="s">
        <v>152</v>
      </c>
    </row>
    <row r="87" spans="1:14" ht="57" customHeight="1">
      <c r="A87" s="13">
        <v>69</v>
      </c>
      <c r="B87" s="47" t="s">
        <v>153</v>
      </c>
      <c r="C87" s="19" t="s">
        <v>13</v>
      </c>
      <c r="D87" s="19">
        <v>45</v>
      </c>
      <c r="E87" s="19">
        <v>47</v>
      </c>
      <c r="F87" s="19">
        <v>48</v>
      </c>
      <c r="G87" s="19">
        <v>50</v>
      </c>
      <c r="H87" s="19">
        <v>53</v>
      </c>
      <c r="I87" s="19">
        <v>72</v>
      </c>
      <c r="J87" s="19">
        <v>85</v>
      </c>
      <c r="K87" s="19">
        <v>100</v>
      </c>
      <c r="L87" s="19">
        <v>100</v>
      </c>
      <c r="M87" s="19">
        <v>100</v>
      </c>
      <c r="N87" s="18" t="s">
        <v>154</v>
      </c>
    </row>
    <row r="88" spans="1:14" ht="57" customHeight="1">
      <c r="A88" s="13">
        <v>70</v>
      </c>
      <c r="B88" s="47" t="s">
        <v>155</v>
      </c>
      <c r="C88" s="19" t="s">
        <v>13</v>
      </c>
      <c r="D88" s="19">
        <v>135</v>
      </c>
      <c r="E88" s="19">
        <v>139</v>
      </c>
      <c r="F88" s="19">
        <v>141</v>
      </c>
      <c r="G88" s="19">
        <v>145</v>
      </c>
      <c r="H88" s="19">
        <v>160</v>
      </c>
      <c r="I88" s="19">
        <v>170</v>
      </c>
      <c r="J88" s="19">
        <v>180</v>
      </c>
      <c r="K88" s="19">
        <v>200</v>
      </c>
      <c r="L88" s="19">
        <v>200</v>
      </c>
      <c r="M88" s="19">
        <v>200</v>
      </c>
      <c r="N88" s="18" t="s">
        <v>156</v>
      </c>
    </row>
    <row r="89" spans="1:14" ht="72.75" customHeight="1">
      <c r="A89" s="13">
        <v>71</v>
      </c>
      <c r="B89" s="47" t="s">
        <v>157</v>
      </c>
      <c r="C89" s="19" t="s">
        <v>13</v>
      </c>
      <c r="D89" s="19">
        <v>100</v>
      </c>
      <c r="E89" s="19">
        <v>130</v>
      </c>
      <c r="F89" s="19">
        <v>132</v>
      </c>
      <c r="G89" s="19">
        <v>135</v>
      </c>
      <c r="H89" s="19">
        <v>140</v>
      </c>
      <c r="I89" s="19">
        <v>160</v>
      </c>
      <c r="J89" s="19">
        <v>180</v>
      </c>
      <c r="K89" s="19">
        <v>200</v>
      </c>
      <c r="L89" s="19">
        <v>200</v>
      </c>
      <c r="M89" s="19">
        <v>200</v>
      </c>
      <c r="N89" s="18" t="s">
        <v>158</v>
      </c>
    </row>
    <row r="90" spans="1:14" ht="72" customHeight="1">
      <c r="A90" s="13">
        <v>72</v>
      </c>
      <c r="B90" s="47" t="s">
        <v>159</v>
      </c>
      <c r="C90" s="19" t="s">
        <v>13</v>
      </c>
      <c r="D90" s="54">
        <v>49</v>
      </c>
      <c r="E90" s="19">
        <v>49</v>
      </c>
      <c r="F90" s="19">
        <v>50</v>
      </c>
      <c r="G90" s="19">
        <v>52</v>
      </c>
      <c r="H90" s="19">
        <v>55</v>
      </c>
      <c r="I90" s="19">
        <v>67</v>
      </c>
      <c r="J90" s="19">
        <v>83</v>
      </c>
      <c r="K90" s="19">
        <v>100</v>
      </c>
      <c r="L90" s="19">
        <v>100</v>
      </c>
      <c r="M90" s="19">
        <v>100</v>
      </c>
      <c r="N90" s="18" t="s">
        <v>160</v>
      </c>
    </row>
    <row r="91" spans="1:14" ht="71.25" customHeight="1">
      <c r="A91" s="13">
        <v>73</v>
      </c>
      <c r="B91" s="47" t="s">
        <v>161</v>
      </c>
      <c r="C91" s="19" t="s">
        <v>13</v>
      </c>
      <c r="D91" s="54">
        <v>79</v>
      </c>
      <c r="E91" s="19">
        <v>80</v>
      </c>
      <c r="F91" s="19">
        <v>82</v>
      </c>
      <c r="G91" s="19">
        <v>83</v>
      </c>
      <c r="H91" s="19">
        <v>87</v>
      </c>
      <c r="I91" s="19">
        <v>92</v>
      </c>
      <c r="J91" s="19">
        <v>95</v>
      </c>
      <c r="K91" s="19">
        <v>100</v>
      </c>
      <c r="L91" s="19">
        <v>100</v>
      </c>
      <c r="M91" s="19">
        <v>100</v>
      </c>
      <c r="N91" s="18" t="s">
        <v>162</v>
      </c>
    </row>
    <row r="92" spans="1:14" ht="71.25" customHeight="1">
      <c r="A92" s="13">
        <v>74</v>
      </c>
      <c r="B92" s="47" t="s">
        <v>163</v>
      </c>
      <c r="C92" s="19" t="s">
        <v>13</v>
      </c>
      <c r="D92" s="19">
        <v>45</v>
      </c>
      <c r="E92" s="19">
        <v>46</v>
      </c>
      <c r="F92" s="19">
        <v>47</v>
      </c>
      <c r="G92" s="19">
        <v>48</v>
      </c>
      <c r="H92" s="19">
        <v>49</v>
      </c>
      <c r="I92" s="19">
        <v>51</v>
      </c>
      <c r="J92" s="19">
        <v>55</v>
      </c>
      <c r="K92" s="19">
        <v>60</v>
      </c>
      <c r="L92" s="19">
        <v>60</v>
      </c>
      <c r="M92" s="19">
        <v>60</v>
      </c>
      <c r="N92" s="18" t="s">
        <v>164</v>
      </c>
    </row>
    <row r="93" spans="1:14" ht="58.5" customHeight="1">
      <c r="A93" s="13">
        <v>75</v>
      </c>
      <c r="B93" s="47" t="s">
        <v>155</v>
      </c>
      <c r="C93" s="19" t="s">
        <v>13</v>
      </c>
      <c r="D93" s="19">
        <v>135</v>
      </c>
      <c r="E93" s="19">
        <v>139</v>
      </c>
      <c r="F93" s="19">
        <v>141</v>
      </c>
      <c r="G93" s="19">
        <v>145</v>
      </c>
      <c r="H93" s="19">
        <v>160</v>
      </c>
      <c r="I93" s="19">
        <v>170</v>
      </c>
      <c r="J93" s="19">
        <v>180</v>
      </c>
      <c r="K93" s="19">
        <v>200</v>
      </c>
      <c r="L93" s="19">
        <v>200</v>
      </c>
      <c r="M93" s="19">
        <v>200</v>
      </c>
      <c r="N93" s="18" t="s">
        <v>156</v>
      </c>
    </row>
    <row r="94" spans="1:14" ht="124.5" customHeight="1">
      <c r="A94" s="13">
        <v>76</v>
      </c>
      <c r="B94" s="26" t="s">
        <v>165</v>
      </c>
      <c r="C94" s="19" t="s">
        <v>13</v>
      </c>
      <c r="D94" s="19" t="s">
        <v>27</v>
      </c>
      <c r="E94" s="19" t="s">
        <v>27</v>
      </c>
      <c r="F94" s="19">
        <v>33.3</v>
      </c>
      <c r="G94" s="19">
        <v>33.3</v>
      </c>
      <c r="H94" s="19">
        <v>33.3</v>
      </c>
      <c r="I94" s="19">
        <v>33.3</v>
      </c>
      <c r="J94" s="19">
        <v>33.3</v>
      </c>
      <c r="K94" s="19">
        <v>33.3</v>
      </c>
      <c r="L94" s="19">
        <v>33.3</v>
      </c>
      <c r="M94" s="19">
        <v>33.3</v>
      </c>
      <c r="N94" s="13" t="s">
        <v>27</v>
      </c>
    </row>
    <row r="95" spans="1:14" ht="71.25" customHeight="1">
      <c r="A95" s="13">
        <v>77</v>
      </c>
      <c r="B95" s="32" t="s">
        <v>166</v>
      </c>
      <c r="C95" s="19" t="s">
        <v>13</v>
      </c>
      <c r="D95" s="16">
        <v>63.9</v>
      </c>
      <c r="E95" s="16">
        <v>64</v>
      </c>
      <c r="F95" s="16">
        <v>65</v>
      </c>
      <c r="G95" s="16">
        <v>65</v>
      </c>
      <c r="H95" s="16">
        <v>66</v>
      </c>
      <c r="I95" s="16">
        <v>66</v>
      </c>
      <c r="J95" s="16">
        <v>67</v>
      </c>
      <c r="K95" s="16">
        <v>68</v>
      </c>
      <c r="L95" s="16">
        <v>69</v>
      </c>
      <c r="M95" s="16">
        <v>70</v>
      </c>
      <c r="N95" s="18" t="s">
        <v>167</v>
      </c>
    </row>
    <row r="96" spans="1:14" ht="24.75">
      <c r="A96" s="13">
        <v>78</v>
      </c>
      <c r="B96" s="39" t="s">
        <v>168</v>
      </c>
      <c r="C96" s="19" t="s">
        <v>13</v>
      </c>
      <c r="D96" s="16">
        <v>2</v>
      </c>
      <c r="E96" s="15">
        <v>1.9</v>
      </c>
      <c r="F96" s="15">
        <v>1.9</v>
      </c>
      <c r="G96" s="15">
        <v>1.8</v>
      </c>
      <c r="H96" s="15">
        <v>1.7</v>
      </c>
      <c r="I96" s="15">
        <v>1.6</v>
      </c>
      <c r="J96" s="15">
        <v>1.5</v>
      </c>
      <c r="K96" s="15">
        <v>1.4</v>
      </c>
      <c r="L96" s="15">
        <v>1.4</v>
      </c>
      <c r="M96" s="15">
        <v>1.3</v>
      </c>
      <c r="N96" s="18" t="s">
        <v>169</v>
      </c>
    </row>
    <row r="97" spans="1:14" ht="30">
      <c r="A97" s="13">
        <v>79</v>
      </c>
      <c r="B97" s="14" t="s">
        <v>170</v>
      </c>
      <c r="C97" s="19" t="s">
        <v>13</v>
      </c>
      <c r="D97" s="16">
        <v>64.2</v>
      </c>
      <c r="E97" s="16">
        <v>64.2</v>
      </c>
      <c r="F97" s="16">
        <v>64</v>
      </c>
      <c r="G97" s="16">
        <v>64.1</v>
      </c>
      <c r="H97" s="16">
        <v>64.2</v>
      </c>
      <c r="I97" s="16">
        <v>65</v>
      </c>
      <c r="J97" s="16">
        <v>66</v>
      </c>
      <c r="K97" s="16">
        <v>67</v>
      </c>
      <c r="L97" s="16">
        <v>68</v>
      </c>
      <c r="M97" s="16">
        <v>70</v>
      </c>
      <c r="N97" s="18" t="s">
        <v>171</v>
      </c>
    </row>
    <row r="98" spans="1:14" ht="25.5">
      <c r="A98" s="13"/>
      <c r="B98" s="20" t="s">
        <v>172</v>
      </c>
      <c r="C98" s="15"/>
      <c r="D98" s="15"/>
      <c r="E98" s="15"/>
      <c r="F98" s="15"/>
      <c r="G98" s="15"/>
      <c r="H98" s="15"/>
      <c r="I98" s="15"/>
      <c r="J98" s="15"/>
      <c r="K98" s="15"/>
      <c r="L98" s="15"/>
      <c r="M98" s="15"/>
      <c r="N98" s="18"/>
    </row>
    <row r="99" spans="1:14" ht="59.25">
      <c r="A99" s="13">
        <v>80</v>
      </c>
      <c r="B99" s="47" t="s">
        <v>173</v>
      </c>
      <c r="C99" s="19" t="s">
        <v>13</v>
      </c>
      <c r="D99" s="16">
        <v>91.5</v>
      </c>
      <c r="E99" s="16">
        <v>92.1</v>
      </c>
      <c r="F99" s="16">
        <v>96</v>
      </c>
      <c r="G99" s="16">
        <v>98</v>
      </c>
      <c r="H99" s="16">
        <v>100</v>
      </c>
      <c r="I99" s="16">
        <v>100</v>
      </c>
      <c r="J99" s="16">
        <v>100</v>
      </c>
      <c r="K99" s="16">
        <v>100</v>
      </c>
      <c r="L99" s="16">
        <v>100</v>
      </c>
      <c r="M99" s="16">
        <v>100</v>
      </c>
      <c r="N99" s="18" t="s">
        <v>174</v>
      </c>
    </row>
    <row r="100" spans="1:14" ht="69.75">
      <c r="A100" s="13">
        <v>81</v>
      </c>
      <c r="B100" s="14" t="s">
        <v>175</v>
      </c>
      <c r="C100" s="19" t="s">
        <v>13</v>
      </c>
      <c r="D100" s="16">
        <v>95.7</v>
      </c>
      <c r="E100" s="16">
        <v>97.6</v>
      </c>
      <c r="F100" s="16">
        <v>97.9</v>
      </c>
      <c r="G100" s="16">
        <v>98.1</v>
      </c>
      <c r="H100" s="16">
        <v>98.3</v>
      </c>
      <c r="I100" s="16">
        <v>98.5</v>
      </c>
      <c r="J100" s="16">
        <v>98.6</v>
      </c>
      <c r="K100" s="16">
        <v>98.8</v>
      </c>
      <c r="L100" s="16">
        <v>99</v>
      </c>
      <c r="M100" s="16">
        <v>99.2</v>
      </c>
      <c r="N100" s="18" t="s">
        <v>176</v>
      </c>
    </row>
    <row r="101" spans="1:14" ht="55.5" customHeight="1">
      <c r="A101" s="13">
        <v>82</v>
      </c>
      <c r="B101" s="14" t="s">
        <v>177</v>
      </c>
      <c r="C101" s="19" t="s">
        <v>13</v>
      </c>
      <c r="D101" s="16">
        <v>77.7</v>
      </c>
      <c r="E101" s="16">
        <v>77.7</v>
      </c>
      <c r="F101" s="16">
        <v>77.8</v>
      </c>
      <c r="G101" s="16">
        <v>77.8</v>
      </c>
      <c r="H101" s="16">
        <v>77.85</v>
      </c>
      <c r="I101" s="16">
        <v>77.89</v>
      </c>
      <c r="J101" s="16">
        <v>78.05</v>
      </c>
      <c r="K101" s="16">
        <v>78.2</v>
      </c>
      <c r="L101" s="16">
        <v>79</v>
      </c>
      <c r="M101" s="16">
        <v>80</v>
      </c>
      <c r="N101" s="18" t="s">
        <v>178</v>
      </c>
    </row>
    <row r="102" spans="1:14" ht="61.5" customHeight="1">
      <c r="A102" s="13">
        <v>83</v>
      </c>
      <c r="B102" s="26" t="s">
        <v>179</v>
      </c>
      <c r="C102" s="19" t="s">
        <v>13</v>
      </c>
      <c r="D102" s="33">
        <v>63.4</v>
      </c>
      <c r="E102" s="55">
        <v>64.5</v>
      </c>
      <c r="F102" s="55">
        <v>65</v>
      </c>
      <c r="G102" s="55">
        <v>66</v>
      </c>
      <c r="H102" s="55">
        <v>67</v>
      </c>
      <c r="I102" s="55">
        <v>68</v>
      </c>
      <c r="J102" s="55">
        <v>68.5</v>
      </c>
      <c r="K102" s="55">
        <v>69</v>
      </c>
      <c r="L102" s="55">
        <v>69.5</v>
      </c>
      <c r="M102" s="33">
        <v>70</v>
      </c>
      <c r="N102" s="18" t="s">
        <v>180</v>
      </c>
    </row>
    <row r="103" spans="1:14" ht="46.5" customHeight="1">
      <c r="A103" s="13">
        <v>84</v>
      </c>
      <c r="B103" s="26" t="s">
        <v>181</v>
      </c>
      <c r="C103" s="19" t="s">
        <v>13</v>
      </c>
      <c r="D103" s="19">
        <v>6</v>
      </c>
      <c r="E103" s="28">
        <v>6</v>
      </c>
      <c r="F103" s="28">
        <v>6</v>
      </c>
      <c r="G103" s="28">
        <v>13</v>
      </c>
      <c r="H103" s="28">
        <v>20</v>
      </c>
      <c r="I103" s="28">
        <v>27</v>
      </c>
      <c r="J103" s="28">
        <v>34</v>
      </c>
      <c r="K103" s="28">
        <v>40</v>
      </c>
      <c r="L103" s="28">
        <v>45</v>
      </c>
      <c r="M103" s="19">
        <v>50</v>
      </c>
      <c r="N103" s="18" t="s">
        <v>182</v>
      </c>
    </row>
    <row r="104" spans="1:14" ht="102.75" customHeight="1">
      <c r="A104" s="13">
        <v>85</v>
      </c>
      <c r="B104" s="41" t="s">
        <v>183</v>
      </c>
      <c r="C104" s="19" t="s">
        <v>13</v>
      </c>
      <c r="D104" s="29">
        <v>2.99</v>
      </c>
      <c r="E104" s="30">
        <v>3.9</v>
      </c>
      <c r="F104" s="30">
        <v>3.85</v>
      </c>
      <c r="G104" s="30">
        <v>3.8</v>
      </c>
      <c r="H104" s="30">
        <v>3.75</v>
      </c>
      <c r="I104" s="30">
        <v>3.7</v>
      </c>
      <c r="J104" s="30">
        <v>3.65</v>
      </c>
      <c r="K104" s="30">
        <v>3.6</v>
      </c>
      <c r="L104" s="30">
        <v>3.55</v>
      </c>
      <c r="M104" s="29">
        <v>3.5</v>
      </c>
      <c r="N104" s="18" t="s">
        <v>184</v>
      </c>
    </row>
    <row r="105" spans="1:14" ht="69.75" customHeight="1">
      <c r="A105" s="13">
        <v>86</v>
      </c>
      <c r="B105" s="26" t="s">
        <v>185</v>
      </c>
      <c r="C105" s="19" t="s">
        <v>17</v>
      </c>
      <c r="D105" s="19" t="s">
        <v>27</v>
      </c>
      <c r="E105" s="19">
        <v>94</v>
      </c>
      <c r="F105" s="19">
        <v>94</v>
      </c>
      <c r="G105" s="19">
        <v>94</v>
      </c>
      <c r="H105" s="19">
        <v>94</v>
      </c>
      <c r="I105" s="19">
        <v>94</v>
      </c>
      <c r="J105" s="19">
        <v>94</v>
      </c>
      <c r="K105" s="19">
        <v>94</v>
      </c>
      <c r="L105" s="19">
        <v>94</v>
      </c>
      <c r="M105" s="19">
        <v>94</v>
      </c>
      <c r="N105" s="13" t="s">
        <v>27</v>
      </c>
    </row>
    <row r="106" spans="1:14" ht="79.5" customHeight="1">
      <c r="A106" s="13">
        <v>87</v>
      </c>
      <c r="B106" s="14" t="s">
        <v>186</v>
      </c>
      <c r="C106" s="15" t="s">
        <v>21</v>
      </c>
      <c r="D106" s="15">
        <v>89.8</v>
      </c>
      <c r="E106" s="15">
        <v>89.9</v>
      </c>
      <c r="F106" s="16">
        <v>90</v>
      </c>
      <c r="G106" s="15">
        <v>90.1</v>
      </c>
      <c r="H106" s="15">
        <v>90.2</v>
      </c>
      <c r="I106" s="15">
        <v>90.3</v>
      </c>
      <c r="J106" s="15">
        <v>90.4</v>
      </c>
      <c r="K106" s="15">
        <v>90.5</v>
      </c>
      <c r="L106" s="15">
        <v>90.6</v>
      </c>
      <c r="M106" s="15">
        <v>90.7</v>
      </c>
      <c r="N106" s="18" t="s">
        <v>187</v>
      </c>
    </row>
    <row r="107" spans="1:19" ht="60" customHeight="1">
      <c r="A107" s="13">
        <v>88</v>
      </c>
      <c r="B107" s="14" t="s">
        <v>188</v>
      </c>
      <c r="C107" s="15" t="s">
        <v>21</v>
      </c>
      <c r="D107" s="15">
        <v>84.4</v>
      </c>
      <c r="E107" s="15">
        <v>84.5</v>
      </c>
      <c r="F107" s="15">
        <v>84.6</v>
      </c>
      <c r="G107" s="15">
        <v>84.7</v>
      </c>
      <c r="H107" s="15">
        <v>84.7</v>
      </c>
      <c r="I107" s="15">
        <v>84.8</v>
      </c>
      <c r="J107" s="15">
        <v>84.9</v>
      </c>
      <c r="K107" s="16">
        <v>85</v>
      </c>
      <c r="L107" s="15">
        <v>85.1</v>
      </c>
      <c r="M107" s="15">
        <v>85.2</v>
      </c>
      <c r="N107" s="18" t="s">
        <v>189</v>
      </c>
      <c r="S107" s="4" t="s">
        <v>190</v>
      </c>
    </row>
    <row r="108" spans="1:14" ht="117" customHeight="1">
      <c r="A108" s="13">
        <v>89</v>
      </c>
      <c r="B108" s="14" t="s">
        <v>191</v>
      </c>
      <c r="C108" s="15" t="s">
        <v>21</v>
      </c>
      <c r="D108" s="15">
        <v>50</v>
      </c>
      <c r="E108" s="15">
        <v>51</v>
      </c>
      <c r="F108" s="15">
        <v>52</v>
      </c>
      <c r="G108" s="15">
        <v>53</v>
      </c>
      <c r="H108" s="15">
        <v>54</v>
      </c>
      <c r="I108" s="15">
        <v>54</v>
      </c>
      <c r="J108" s="15">
        <v>54</v>
      </c>
      <c r="K108" s="15">
        <v>54</v>
      </c>
      <c r="L108" s="15">
        <v>54</v>
      </c>
      <c r="M108" s="15">
        <v>54</v>
      </c>
      <c r="N108" s="18" t="s">
        <v>192</v>
      </c>
    </row>
    <row r="109" spans="1:14" ht="144.75" customHeight="1">
      <c r="A109" s="13">
        <v>90</v>
      </c>
      <c r="B109" s="14" t="s">
        <v>193</v>
      </c>
      <c r="C109" s="15" t="s">
        <v>21</v>
      </c>
      <c r="D109" s="15">
        <v>20</v>
      </c>
      <c r="E109" s="15">
        <v>20</v>
      </c>
      <c r="F109" s="15">
        <v>20</v>
      </c>
      <c r="G109" s="15">
        <v>20</v>
      </c>
      <c r="H109" s="15">
        <v>20</v>
      </c>
      <c r="I109" s="15">
        <v>20</v>
      </c>
      <c r="J109" s="15">
        <v>20</v>
      </c>
      <c r="K109" s="15">
        <v>20</v>
      </c>
      <c r="L109" s="15">
        <v>20</v>
      </c>
      <c r="M109" s="15">
        <v>20</v>
      </c>
      <c r="N109" s="18" t="s">
        <v>69</v>
      </c>
    </row>
    <row r="110" spans="1:14" ht="94.5" customHeight="1">
      <c r="A110" s="13">
        <v>91</v>
      </c>
      <c r="B110" s="47" t="s">
        <v>194</v>
      </c>
      <c r="C110" s="19" t="s">
        <v>13</v>
      </c>
      <c r="D110" s="19">
        <v>16.2</v>
      </c>
      <c r="E110" s="28">
        <v>16.7</v>
      </c>
      <c r="F110" s="28">
        <v>17.2</v>
      </c>
      <c r="G110" s="28">
        <v>17.7</v>
      </c>
      <c r="H110" s="19">
        <v>18.2</v>
      </c>
      <c r="I110" s="28">
        <v>18.7</v>
      </c>
      <c r="J110" s="28">
        <v>19.2</v>
      </c>
      <c r="K110" s="28">
        <v>19.8</v>
      </c>
      <c r="L110" s="28">
        <v>20.4</v>
      </c>
      <c r="M110" s="33">
        <v>21</v>
      </c>
      <c r="N110" s="18" t="s">
        <v>195</v>
      </c>
    </row>
    <row r="111" spans="1:14" ht="81" customHeight="1">
      <c r="A111" s="13">
        <v>92</v>
      </c>
      <c r="B111" s="26" t="s">
        <v>196</v>
      </c>
      <c r="C111" s="19" t="s">
        <v>13</v>
      </c>
      <c r="D111" s="19">
        <v>0</v>
      </c>
      <c r="E111" s="28">
        <v>0</v>
      </c>
      <c r="F111" s="19">
        <v>100</v>
      </c>
      <c r="G111" s="19">
        <v>100</v>
      </c>
      <c r="H111" s="19">
        <v>100</v>
      </c>
      <c r="I111" s="19">
        <v>100</v>
      </c>
      <c r="J111" s="19">
        <v>100</v>
      </c>
      <c r="K111" s="19">
        <v>100</v>
      </c>
      <c r="L111" s="19">
        <v>100</v>
      </c>
      <c r="M111" s="19">
        <v>100</v>
      </c>
      <c r="N111" s="18" t="s">
        <v>158</v>
      </c>
    </row>
    <row r="112" spans="1:14" ht="102" customHeight="1">
      <c r="A112" s="13">
        <v>93</v>
      </c>
      <c r="B112" s="47" t="s">
        <v>197</v>
      </c>
      <c r="C112" s="19" t="s">
        <v>13</v>
      </c>
      <c r="D112" s="28">
        <v>4</v>
      </c>
      <c r="E112" s="28">
        <v>4</v>
      </c>
      <c r="F112" s="28">
        <v>4</v>
      </c>
      <c r="G112" s="28">
        <v>5</v>
      </c>
      <c r="H112" s="28">
        <v>8</v>
      </c>
      <c r="I112" s="28">
        <v>8</v>
      </c>
      <c r="J112" s="28">
        <v>15</v>
      </c>
      <c r="K112" s="28">
        <v>18</v>
      </c>
      <c r="L112" s="19">
        <v>23</v>
      </c>
      <c r="M112" s="19">
        <v>25</v>
      </c>
      <c r="N112" s="18" t="s">
        <v>162</v>
      </c>
    </row>
    <row r="113" spans="1:14" ht="33" customHeight="1">
      <c r="A113" s="13"/>
      <c r="B113" s="42" t="s">
        <v>198</v>
      </c>
      <c r="C113" s="15"/>
      <c r="D113" s="15"/>
      <c r="E113" s="15"/>
      <c r="F113" s="15"/>
      <c r="G113" s="15"/>
      <c r="H113" s="15"/>
      <c r="I113" s="15"/>
      <c r="J113" s="15"/>
      <c r="K113" s="15"/>
      <c r="L113" s="15"/>
      <c r="M113" s="15"/>
      <c r="N113" s="18"/>
    </row>
    <row r="114" spans="1:14" ht="126" customHeight="1">
      <c r="A114" s="13">
        <v>94</v>
      </c>
      <c r="B114" s="26" t="s">
        <v>199</v>
      </c>
      <c r="C114" s="19" t="s">
        <v>21</v>
      </c>
      <c r="D114" s="33">
        <v>2</v>
      </c>
      <c r="E114" s="33">
        <v>2</v>
      </c>
      <c r="F114" s="33">
        <v>2.2</v>
      </c>
      <c r="G114" s="33">
        <v>2.4</v>
      </c>
      <c r="H114" s="33">
        <v>2.6</v>
      </c>
      <c r="I114" s="33">
        <v>2.8</v>
      </c>
      <c r="J114" s="33">
        <v>3</v>
      </c>
      <c r="K114" s="33">
        <v>3.2</v>
      </c>
      <c r="L114" s="33">
        <v>3.2</v>
      </c>
      <c r="M114" s="33">
        <v>3.2</v>
      </c>
      <c r="N114" s="18" t="s">
        <v>200</v>
      </c>
    </row>
    <row r="115" spans="1:14" ht="48" customHeight="1">
      <c r="A115" s="13">
        <v>95</v>
      </c>
      <c r="B115" s="26" t="s">
        <v>201</v>
      </c>
      <c r="C115" s="19" t="s">
        <v>17</v>
      </c>
      <c r="D115" s="19">
        <v>2</v>
      </c>
      <c r="E115" s="19">
        <v>2</v>
      </c>
      <c r="F115" s="19">
        <v>2</v>
      </c>
      <c r="G115" s="19">
        <v>2</v>
      </c>
      <c r="H115" s="19">
        <v>2</v>
      </c>
      <c r="I115" s="19">
        <v>2</v>
      </c>
      <c r="J115" s="19">
        <v>3</v>
      </c>
      <c r="K115" s="19">
        <v>4</v>
      </c>
      <c r="L115" s="19">
        <v>4</v>
      </c>
      <c r="M115" s="19">
        <v>4</v>
      </c>
      <c r="N115" s="45">
        <v>200</v>
      </c>
    </row>
    <row r="116" spans="1:14" ht="63.75" customHeight="1">
      <c r="A116" s="13">
        <v>96</v>
      </c>
      <c r="B116" s="26" t="s">
        <v>202</v>
      </c>
      <c r="C116" s="19" t="s">
        <v>17</v>
      </c>
      <c r="D116" s="19">
        <v>9</v>
      </c>
      <c r="E116" s="19">
        <v>9</v>
      </c>
      <c r="F116" s="19">
        <v>10</v>
      </c>
      <c r="G116" s="19">
        <v>15</v>
      </c>
      <c r="H116" s="19">
        <v>15</v>
      </c>
      <c r="I116" s="19">
        <v>15</v>
      </c>
      <c r="J116" s="19">
        <v>15</v>
      </c>
      <c r="K116" s="19">
        <v>15</v>
      </c>
      <c r="L116" s="19">
        <v>15</v>
      </c>
      <c r="M116" s="19">
        <v>15</v>
      </c>
      <c r="N116" s="45">
        <v>166.7</v>
      </c>
    </row>
    <row r="117" spans="1:14" ht="48.75" customHeight="1">
      <c r="A117" s="13">
        <v>97</v>
      </c>
      <c r="B117" s="26" t="s">
        <v>203</v>
      </c>
      <c r="C117" s="19" t="s">
        <v>13</v>
      </c>
      <c r="D117" s="33">
        <v>5</v>
      </c>
      <c r="E117" s="33">
        <v>5</v>
      </c>
      <c r="F117" s="33">
        <v>5.5</v>
      </c>
      <c r="G117" s="33">
        <v>6</v>
      </c>
      <c r="H117" s="33">
        <v>6.5</v>
      </c>
      <c r="I117" s="33">
        <v>7</v>
      </c>
      <c r="J117" s="33">
        <v>7</v>
      </c>
      <c r="K117" s="33">
        <v>8</v>
      </c>
      <c r="L117" s="33">
        <v>8</v>
      </c>
      <c r="M117" s="33">
        <v>8</v>
      </c>
      <c r="N117" s="18" t="s">
        <v>55</v>
      </c>
    </row>
    <row r="118" spans="1:14" ht="78" customHeight="1">
      <c r="A118" s="13">
        <v>98</v>
      </c>
      <c r="B118" s="56" t="s">
        <v>204</v>
      </c>
      <c r="C118" s="19" t="s">
        <v>13</v>
      </c>
      <c r="D118" s="16">
        <v>234</v>
      </c>
      <c r="E118" s="16">
        <v>234.5</v>
      </c>
      <c r="F118" s="16">
        <v>235</v>
      </c>
      <c r="G118" s="16">
        <v>235.5</v>
      </c>
      <c r="H118" s="16">
        <v>236</v>
      </c>
      <c r="I118" s="16">
        <v>236.3</v>
      </c>
      <c r="J118" s="16">
        <v>236.5</v>
      </c>
      <c r="K118" s="16">
        <v>237</v>
      </c>
      <c r="L118" s="16">
        <v>237.5</v>
      </c>
      <c r="M118" s="16">
        <v>238</v>
      </c>
      <c r="N118" s="18" t="s">
        <v>192</v>
      </c>
    </row>
    <row r="119" spans="1:14" ht="25.5">
      <c r="A119" s="13">
        <v>99</v>
      </c>
      <c r="B119" s="14" t="s">
        <v>205</v>
      </c>
      <c r="C119" s="15" t="s">
        <v>206</v>
      </c>
      <c r="D119" s="15">
        <v>51.5</v>
      </c>
      <c r="E119" s="15">
        <v>51.9</v>
      </c>
      <c r="F119" s="15">
        <v>52.3</v>
      </c>
      <c r="G119" s="15">
        <v>52.7</v>
      </c>
      <c r="H119" s="15">
        <v>53.1</v>
      </c>
      <c r="I119" s="15">
        <v>53.5</v>
      </c>
      <c r="J119" s="15">
        <v>54.2</v>
      </c>
      <c r="K119" s="15">
        <v>54.9</v>
      </c>
      <c r="L119" s="15">
        <v>55.6</v>
      </c>
      <c r="M119" s="15">
        <v>56.3</v>
      </c>
      <c r="N119" s="18" t="s">
        <v>195</v>
      </c>
    </row>
    <row r="120" spans="1:14" ht="25.5">
      <c r="A120" s="13"/>
      <c r="B120" s="12" t="s">
        <v>207</v>
      </c>
      <c r="C120" s="15"/>
      <c r="D120" s="15"/>
      <c r="E120" s="15"/>
      <c r="F120" s="15"/>
      <c r="G120" s="15"/>
      <c r="H120" s="15"/>
      <c r="I120" s="15"/>
      <c r="J120" s="15"/>
      <c r="K120" s="15"/>
      <c r="L120" s="15"/>
      <c r="M120" s="15"/>
      <c r="N120" s="18"/>
    </row>
    <row r="121" spans="1:14" ht="55.5" customHeight="1">
      <c r="A121" s="13">
        <v>100</v>
      </c>
      <c r="B121" s="57" t="s">
        <v>208</v>
      </c>
      <c r="C121" s="58" t="s">
        <v>209</v>
      </c>
      <c r="D121" s="16">
        <v>105</v>
      </c>
      <c r="E121" s="16">
        <v>104.6</v>
      </c>
      <c r="F121" s="16">
        <v>104.2</v>
      </c>
      <c r="G121" s="16">
        <v>105.2</v>
      </c>
      <c r="H121" s="16">
        <v>105.4</v>
      </c>
      <c r="I121" s="16">
        <v>104.4</v>
      </c>
      <c r="J121" s="16">
        <v>104</v>
      </c>
      <c r="K121" s="16">
        <v>103.9</v>
      </c>
      <c r="L121" s="16">
        <v>104.4</v>
      </c>
      <c r="M121" s="16">
        <v>104.3</v>
      </c>
      <c r="N121" s="18" t="s">
        <v>210</v>
      </c>
    </row>
    <row r="122" spans="1:14" ht="57.75" customHeight="1">
      <c r="A122" s="13">
        <v>101</v>
      </c>
      <c r="B122" s="59" t="s">
        <v>211</v>
      </c>
      <c r="C122" s="58" t="s">
        <v>209</v>
      </c>
      <c r="D122" s="16">
        <v>94.4</v>
      </c>
      <c r="E122" s="16">
        <v>100.1</v>
      </c>
      <c r="F122" s="16">
        <v>101.5</v>
      </c>
      <c r="G122" s="16">
        <v>102.8</v>
      </c>
      <c r="H122" s="16">
        <v>103</v>
      </c>
      <c r="I122" s="16">
        <v>101.8</v>
      </c>
      <c r="J122" s="16">
        <v>102</v>
      </c>
      <c r="K122" s="16">
        <v>101.7</v>
      </c>
      <c r="L122" s="16">
        <v>101.6</v>
      </c>
      <c r="M122" s="16">
        <v>101.3</v>
      </c>
      <c r="N122" s="18" t="s">
        <v>212</v>
      </c>
    </row>
    <row r="123" spans="1:14" ht="40.5" customHeight="1">
      <c r="A123" s="13"/>
      <c r="B123" s="42" t="s">
        <v>213</v>
      </c>
      <c r="C123" s="15"/>
      <c r="D123" s="15"/>
      <c r="E123" s="15"/>
      <c r="F123" s="15"/>
      <c r="G123" s="15"/>
      <c r="H123" s="15"/>
      <c r="I123" s="15"/>
      <c r="J123" s="15"/>
      <c r="K123" s="15"/>
      <c r="L123" s="15"/>
      <c r="M123" s="15"/>
      <c r="N123" s="18"/>
    </row>
    <row r="124" spans="1:14" ht="57" customHeight="1">
      <c r="A124" s="13"/>
      <c r="B124" s="20" t="s">
        <v>214</v>
      </c>
      <c r="C124" s="15"/>
      <c r="D124" s="15"/>
      <c r="E124" s="15"/>
      <c r="F124" s="15"/>
      <c r="G124" s="15"/>
      <c r="H124" s="15"/>
      <c r="I124" s="15"/>
      <c r="J124" s="15"/>
      <c r="K124" s="15"/>
      <c r="L124" s="15"/>
      <c r="M124" s="15"/>
      <c r="N124" s="18"/>
    </row>
    <row r="125" spans="1:14" ht="62.25" customHeight="1">
      <c r="A125" s="13">
        <v>102</v>
      </c>
      <c r="B125" s="56" t="s">
        <v>215</v>
      </c>
      <c r="C125" s="15" t="s">
        <v>13</v>
      </c>
      <c r="D125" s="15">
        <v>32</v>
      </c>
      <c r="E125" s="15">
        <v>35</v>
      </c>
      <c r="F125" s="15">
        <v>40</v>
      </c>
      <c r="G125" s="15">
        <v>45</v>
      </c>
      <c r="H125" s="15">
        <v>50</v>
      </c>
      <c r="I125" s="15">
        <v>55</v>
      </c>
      <c r="J125" s="15">
        <v>60</v>
      </c>
      <c r="K125" s="15">
        <v>62</v>
      </c>
      <c r="L125" s="15">
        <v>65</v>
      </c>
      <c r="M125" s="15">
        <v>70</v>
      </c>
      <c r="N125" s="18" t="s">
        <v>216</v>
      </c>
    </row>
    <row r="126" spans="1:14" ht="63" customHeight="1">
      <c r="A126" s="13">
        <v>103</v>
      </c>
      <c r="B126" s="14" t="s">
        <v>217</v>
      </c>
      <c r="C126" s="15" t="s">
        <v>13</v>
      </c>
      <c r="D126" s="15">
        <v>57</v>
      </c>
      <c r="E126" s="15">
        <v>58</v>
      </c>
      <c r="F126" s="15">
        <v>59</v>
      </c>
      <c r="G126" s="15">
        <v>60</v>
      </c>
      <c r="H126" s="15">
        <v>61</v>
      </c>
      <c r="I126" s="15">
        <v>61</v>
      </c>
      <c r="J126" s="15">
        <v>62</v>
      </c>
      <c r="K126" s="15">
        <v>62</v>
      </c>
      <c r="L126" s="15">
        <v>63</v>
      </c>
      <c r="M126" s="15">
        <v>65</v>
      </c>
      <c r="N126" s="18" t="s">
        <v>74</v>
      </c>
    </row>
    <row r="127" spans="1:14" ht="74.25" customHeight="1">
      <c r="A127" s="13">
        <v>104</v>
      </c>
      <c r="B127" s="14" t="s">
        <v>218</v>
      </c>
      <c r="C127" s="15" t="s">
        <v>13</v>
      </c>
      <c r="D127" s="15" t="s">
        <v>219</v>
      </c>
      <c r="E127" s="15" t="s">
        <v>220</v>
      </c>
      <c r="F127" s="15">
        <v>30</v>
      </c>
      <c r="G127" s="15">
        <v>35</v>
      </c>
      <c r="H127" s="15">
        <v>40</v>
      </c>
      <c r="I127" s="15">
        <v>45</v>
      </c>
      <c r="J127" s="15">
        <v>50</v>
      </c>
      <c r="K127" s="15">
        <v>50</v>
      </c>
      <c r="L127" s="15">
        <v>50</v>
      </c>
      <c r="M127" s="15">
        <v>50</v>
      </c>
      <c r="N127" s="18" t="s">
        <v>27</v>
      </c>
    </row>
    <row r="128" spans="1:14" ht="25.5">
      <c r="A128" s="13"/>
      <c r="B128" s="20" t="s">
        <v>221</v>
      </c>
      <c r="C128" s="15"/>
      <c r="D128" s="15"/>
      <c r="E128" s="15"/>
      <c r="F128" s="15"/>
      <c r="G128" s="15"/>
      <c r="H128" s="15"/>
      <c r="I128" s="15"/>
      <c r="J128" s="15"/>
      <c r="K128" s="15"/>
      <c r="L128" s="15"/>
      <c r="M128" s="15"/>
      <c r="N128" s="18"/>
    </row>
    <row r="129" spans="1:14" ht="63" customHeight="1">
      <c r="A129" s="13">
        <v>105</v>
      </c>
      <c r="B129" s="14" t="s">
        <v>222</v>
      </c>
      <c r="C129" s="15" t="s">
        <v>21</v>
      </c>
      <c r="D129" s="15">
        <v>0</v>
      </c>
      <c r="E129" s="15">
        <v>10</v>
      </c>
      <c r="F129" s="15">
        <v>75</v>
      </c>
      <c r="G129" s="15">
        <v>80</v>
      </c>
      <c r="H129" s="15">
        <v>83</v>
      </c>
      <c r="I129" s="15">
        <v>85</v>
      </c>
      <c r="J129" s="15">
        <v>87</v>
      </c>
      <c r="K129" s="15">
        <v>90</v>
      </c>
      <c r="L129" s="15">
        <v>93</v>
      </c>
      <c r="M129" s="15">
        <v>95</v>
      </c>
      <c r="N129" s="18" t="s">
        <v>223</v>
      </c>
    </row>
    <row r="130" spans="1:14" ht="48">
      <c r="A130" s="13">
        <v>106</v>
      </c>
      <c r="B130" s="14" t="s">
        <v>224</v>
      </c>
      <c r="C130" s="15" t="s">
        <v>21</v>
      </c>
      <c r="D130" s="15">
        <v>3</v>
      </c>
      <c r="E130" s="15">
        <v>15</v>
      </c>
      <c r="F130" s="15">
        <v>15</v>
      </c>
      <c r="G130" s="15">
        <v>15</v>
      </c>
      <c r="H130" s="15">
        <v>14</v>
      </c>
      <c r="I130" s="15">
        <v>12</v>
      </c>
      <c r="J130" s="15">
        <v>11</v>
      </c>
      <c r="K130" s="15">
        <v>11</v>
      </c>
      <c r="L130" s="15">
        <v>10</v>
      </c>
      <c r="M130" s="15">
        <v>10</v>
      </c>
      <c r="N130" s="18" t="s">
        <v>225</v>
      </c>
    </row>
    <row r="131" spans="1:14" ht="78" customHeight="1">
      <c r="A131" s="13">
        <v>107</v>
      </c>
      <c r="B131" s="60" t="s">
        <v>226</v>
      </c>
      <c r="C131" s="15" t="s">
        <v>21</v>
      </c>
      <c r="D131" s="15">
        <v>17</v>
      </c>
      <c r="E131" s="15">
        <v>26</v>
      </c>
      <c r="F131" s="15">
        <v>38</v>
      </c>
      <c r="G131" s="15">
        <v>45</v>
      </c>
      <c r="H131" s="15">
        <v>49</v>
      </c>
      <c r="I131" s="15">
        <v>46</v>
      </c>
      <c r="J131" s="15">
        <v>41</v>
      </c>
      <c r="K131" s="15">
        <v>38</v>
      </c>
      <c r="L131" s="15">
        <v>32</v>
      </c>
      <c r="M131" s="15">
        <v>25</v>
      </c>
      <c r="N131" s="18" t="s">
        <v>74</v>
      </c>
    </row>
    <row r="132" spans="1:14" ht="25.5">
      <c r="A132" s="13"/>
      <c r="B132" s="20" t="s">
        <v>227</v>
      </c>
      <c r="C132" s="15"/>
      <c r="D132" s="15"/>
      <c r="E132" s="15"/>
      <c r="F132" s="15"/>
      <c r="G132" s="15"/>
      <c r="H132" s="15"/>
      <c r="I132" s="15"/>
      <c r="J132" s="15"/>
      <c r="K132" s="15"/>
      <c r="L132" s="15"/>
      <c r="M132" s="15"/>
      <c r="N132" s="18"/>
    </row>
    <row r="133" spans="1:14" ht="101.25" customHeight="1">
      <c r="A133" s="13">
        <v>108</v>
      </c>
      <c r="B133" s="61" t="s">
        <v>228</v>
      </c>
      <c r="C133" s="15" t="s">
        <v>13</v>
      </c>
      <c r="D133" s="16">
        <v>63</v>
      </c>
      <c r="E133" s="16">
        <v>65</v>
      </c>
      <c r="F133" s="16">
        <v>70</v>
      </c>
      <c r="G133" s="16">
        <v>75</v>
      </c>
      <c r="H133" s="16">
        <v>80</v>
      </c>
      <c r="I133" s="16">
        <v>83</v>
      </c>
      <c r="J133" s="16">
        <v>85</v>
      </c>
      <c r="K133" s="16">
        <v>87</v>
      </c>
      <c r="L133" s="16">
        <v>90</v>
      </c>
      <c r="M133" s="16">
        <v>95</v>
      </c>
      <c r="N133" s="18" t="s">
        <v>229</v>
      </c>
    </row>
    <row r="134" spans="1:14" ht="99.75" customHeight="1">
      <c r="A134" s="13">
        <v>109</v>
      </c>
      <c r="B134" s="14" t="s">
        <v>230</v>
      </c>
      <c r="C134" s="15" t="s">
        <v>13</v>
      </c>
      <c r="D134" s="16">
        <f>0.5689*100</f>
        <v>56.88999999999999</v>
      </c>
      <c r="E134" s="16">
        <f>0.6194*100</f>
        <v>61.94</v>
      </c>
      <c r="F134" s="16">
        <f>0.6699*100</f>
        <v>66.99000000000001</v>
      </c>
      <c r="G134" s="16">
        <f>0.7196*100</f>
        <v>71.96000000000001</v>
      </c>
      <c r="H134" s="16">
        <f>0.7692*100</f>
        <v>76.92</v>
      </c>
      <c r="I134" s="16">
        <f>0.8197*100</f>
        <v>81.97</v>
      </c>
      <c r="J134" s="16">
        <f>0.8694*100</f>
        <v>86.94</v>
      </c>
      <c r="K134" s="16">
        <f>0.9199*100</f>
        <v>91.99000000000001</v>
      </c>
      <c r="L134" s="16">
        <f>0.9696*100</f>
        <v>96.96000000000001</v>
      </c>
      <c r="M134" s="16">
        <f>1*100</f>
        <v>100</v>
      </c>
      <c r="N134" s="18" t="s">
        <v>231</v>
      </c>
    </row>
    <row r="135" spans="1:14" ht="86.25" customHeight="1">
      <c r="A135" s="13">
        <v>110</v>
      </c>
      <c r="B135" s="56" t="s">
        <v>232</v>
      </c>
      <c r="C135" s="15" t="s">
        <v>13</v>
      </c>
      <c r="D135" s="16">
        <f>0.8199*100</f>
        <v>81.99</v>
      </c>
      <c r="E135" s="16">
        <f>0.83*100</f>
        <v>83</v>
      </c>
      <c r="F135" s="16">
        <f>0.84*100</f>
        <v>84</v>
      </c>
      <c r="G135" s="16">
        <f>0.85*100</f>
        <v>85</v>
      </c>
      <c r="H135" s="16">
        <f>0.86*100</f>
        <v>86</v>
      </c>
      <c r="I135" s="16">
        <f>0.87*100</f>
        <v>87</v>
      </c>
      <c r="J135" s="16">
        <f>0.88*100</f>
        <v>88</v>
      </c>
      <c r="K135" s="16">
        <f>0.89*100</f>
        <v>89</v>
      </c>
      <c r="L135" s="16">
        <f>0.9*100</f>
        <v>90</v>
      </c>
      <c r="M135" s="16">
        <f>0.91*100</f>
        <v>91</v>
      </c>
      <c r="N135" s="18" t="s">
        <v>233</v>
      </c>
    </row>
    <row r="136" spans="1:25" ht="87" customHeight="1">
      <c r="A136" s="13">
        <v>111</v>
      </c>
      <c r="B136" s="56" t="s">
        <v>234</v>
      </c>
      <c r="C136" s="15" t="s">
        <v>13</v>
      </c>
      <c r="D136" s="16">
        <f>0.9639*100</f>
        <v>96.39</v>
      </c>
      <c r="E136" s="16">
        <f>0.9696*100</f>
        <v>96.96000000000001</v>
      </c>
      <c r="F136" s="16">
        <f>0.98*100</f>
        <v>98</v>
      </c>
      <c r="G136" s="16">
        <f>0.9896*100</f>
        <v>98.96000000000001</v>
      </c>
      <c r="H136" s="16">
        <f aca="true" t="shared" si="0" ref="H136:M136">1*100</f>
        <v>100</v>
      </c>
      <c r="I136" s="16">
        <f t="shared" si="0"/>
        <v>100</v>
      </c>
      <c r="J136" s="16">
        <f t="shared" si="0"/>
        <v>100</v>
      </c>
      <c r="K136" s="16">
        <f t="shared" si="0"/>
        <v>100</v>
      </c>
      <c r="L136" s="16">
        <f t="shared" si="0"/>
        <v>100</v>
      </c>
      <c r="M136" s="16">
        <f t="shared" si="0"/>
        <v>100</v>
      </c>
      <c r="N136" s="18" t="s">
        <v>235</v>
      </c>
      <c r="O136" s="62"/>
      <c r="P136" s="62"/>
      <c r="Q136" s="62"/>
      <c r="R136" s="62"/>
      <c r="S136" s="62"/>
      <c r="T136" s="62"/>
      <c r="U136" s="62"/>
      <c r="V136" s="62"/>
      <c r="W136" s="62"/>
      <c r="X136" s="63"/>
      <c r="Y136" s="63"/>
    </row>
    <row r="137" spans="1:25" ht="65.25" customHeight="1">
      <c r="A137" s="13">
        <v>112</v>
      </c>
      <c r="B137" s="39" t="s">
        <v>236</v>
      </c>
      <c r="C137" s="15" t="s">
        <v>237</v>
      </c>
      <c r="D137" s="16">
        <v>8.84</v>
      </c>
      <c r="E137" s="16">
        <v>2.13</v>
      </c>
      <c r="F137" s="16">
        <v>3</v>
      </c>
      <c r="G137" s="16">
        <v>3</v>
      </c>
      <c r="H137" s="16">
        <v>3</v>
      </c>
      <c r="I137" s="16">
        <v>3.3</v>
      </c>
      <c r="J137" s="16">
        <v>3.6</v>
      </c>
      <c r="K137" s="16">
        <v>4</v>
      </c>
      <c r="L137" s="16">
        <v>4.3</v>
      </c>
      <c r="M137" s="16">
        <v>4.5</v>
      </c>
      <c r="N137" s="16">
        <f>M137/D137*100</f>
        <v>50.90497737556561</v>
      </c>
      <c r="O137" s="64"/>
      <c r="P137" s="64"/>
      <c r="Q137" s="64"/>
      <c r="R137" s="64"/>
      <c r="S137" s="64"/>
      <c r="T137" s="64"/>
      <c r="U137" s="64"/>
      <c r="V137" s="64"/>
      <c r="W137" s="64"/>
      <c r="X137" s="63"/>
      <c r="Y137" s="63"/>
    </row>
    <row r="138" spans="1:14" ht="59.25" customHeight="1">
      <c r="A138" s="13">
        <v>113</v>
      </c>
      <c r="B138" s="56" t="s">
        <v>238</v>
      </c>
      <c r="C138" s="15" t="s">
        <v>237</v>
      </c>
      <c r="D138" s="16">
        <v>52.543</v>
      </c>
      <c r="E138" s="16">
        <v>39.1</v>
      </c>
      <c r="F138" s="16">
        <v>39.75</v>
      </c>
      <c r="G138" s="16">
        <v>41.47</v>
      </c>
      <c r="H138" s="16">
        <v>43.48</v>
      </c>
      <c r="I138" s="16">
        <v>45.49</v>
      </c>
      <c r="J138" s="16">
        <v>47.5</v>
      </c>
      <c r="K138" s="16">
        <v>49.61</v>
      </c>
      <c r="L138" s="16">
        <v>51.62</v>
      </c>
      <c r="M138" s="16">
        <v>53.75</v>
      </c>
      <c r="N138" s="16">
        <f>M138/D138*100</f>
        <v>102.2971661305978</v>
      </c>
    </row>
    <row r="139" spans="1:14" ht="25.5">
      <c r="A139" s="13"/>
      <c r="B139" s="65" t="s">
        <v>239</v>
      </c>
      <c r="C139" s="15"/>
      <c r="D139" s="15"/>
      <c r="E139" s="15"/>
      <c r="F139" s="15"/>
      <c r="G139" s="15"/>
      <c r="H139" s="15"/>
      <c r="I139" s="15"/>
      <c r="J139" s="15"/>
      <c r="K139" s="15"/>
      <c r="L139" s="15"/>
      <c r="M139" s="15"/>
      <c r="N139" s="18"/>
    </row>
    <row r="140" spans="1:14" ht="48">
      <c r="A140" s="13">
        <v>114</v>
      </c>
      <c r="B140" s="14" t="s">
        <v>240</v>
      </c>
      <c r="C140" s="19" t="s">
        <v>13</v>
      </c>
      <c r="D140" s="15">
        <v>30</v>
      </c>
      <c r="E140" s="15">
        <v>40</v>
      </c>
      <c r="F140" s="15">
        <v>70</v>
      </c>
      <c r="G140" s="15">
        <v>90</v>
      </c>
      <c r="H140" s="15">
        <v>90</v>
      </c>
      <c r="I140" s="15">
        <v>95</v>
      </c>
      <c r="J140" s="15">
        <v>95</v>
      </c>
      <c r="K140" s="15">
        <v>100</v>
      </c>
      <c r="L140" s="15">
        <v>100</v>
      </c>
      <c r="M140" s="15">
        <v>100</v>
      </c>
      <c r="N140" s="18" t="s">
        <v>241</v>
      </c>
    </row>
    <row r="141" spans="1:14" ht="59.25">
      <c r="A141" s="13">
        <v>115</v>
      </c>
      <c r="B141" s="47" t="s">
        <v>242</v>
      </c>
      <c r="C141" s="19" t="s">
        <v>13</v>
      </c>
      <c r="D141" s="19" t="s">
        <v>114</v>
      </c>
      <c r="E141" s="19">
        <v>40</v>
      </c>
      <c r="F141" s="19">
        <v>90</v>
      </c>
      <c r="G141" s="19">
        <v>90</v>
      </c>
      <c r="H141" s="19">
        <v>90</v>
      </c>
      <c r="I141" s="19">
        <v>95</v>
      </c>
      <c r="J141" s="19">
        <v>95</v>
      </c>
      <c r="K141" s="19">
        <v>100</v>
      </c>
      <c r="L141" s="19">
        <v>100</v>
      </c>
      <c r="M141" s="19">
        <v>100</v>
      </c>
      <c r="N141" s="18" t="s">
        <v>243</v>
      </c>
    </row>
    <row r="142" spans="1:14" ht="36.75">
      <c r="A142" s="13">
        <v>116</v>
      </c>
      <c r="B142" s="47" t="s">
        <v>244</v>
      </c>
      <c r="C142" s="19" t="s">
        <v>13</v>
      </c>
      <c r="D142" s="15">
        <v>1</v>
      </c>
      <c r="E142" s="15">
        <v>25</v>
      </c>
      <c r="F142" s="15">
        <v>30</v>
      </c>
      <c r="G142" s="15">
        <v>35</v>
      </c>
      <c r="H142" s="15">
        <v>40</v>
      </c>
      <c r="I142" s="15">
        <v>100</v>
      </c>
      <c r="J142" s="15">
        <v>100</v>
      </c>
      <c r="K142" s="15">
        <v>100</v>
      </c>
      <c r="L142" s="15">
        <v>100</v>
      </c>
      <c r="M142" s="15">
        <v>100</v>
      </c>
      <c r="N142" s="18" t="s">
        <v>245</v>
      </c>
    </row>
    <row r="143" spans="1:14" ht="69" customHeight="1">
      <c r="A143" s="13">
        <v>117</v>
      </c>
      <c r="B143" s="14" t="s">
        <v>246</v>
      </c>
      <c r="C143" s="19" t="s">
        <v>13</v>
      </c>
      <c r="D143" s="46">
        <v>16.5</v>
      </c>
      <c r="E143" s="46">
        <v>20</v>
      </c>
      <c r="F143" s="46">
        <v>35</v>
      </c>
      <c r="G143" s="46">
        <v>70</v>
      </c>
      <c r="H143" s="46">
        <v>70</v>
      </c>
      <c r="I143" s="46">
        <v>70</v>
      </c>
      <c r="J143" s="46">
        <v>80</v>
      </c>
      <c r="K143" s="46">
        <v>100</v>
      </c>
      <c r="L143" s="46">
        <v>100</v>
      </c>
      <c r="M143" s="46">
        <v>100</v>
      </c>
      <c r="N143" s="18" t="s">
        <v>247</v>
      </c>
    </row>
    <row r="144" spans="1:14" ht="117" customHeight="1">
      <c r="A144" s="13">
        <v>118</v>
      </c>
      <c r="B144" s="47" t="s">
        <v>248</v>
      </c>
      <c r="C144" s="19" t="s">
        <v>17</v>
      </c>
      <c r="D144" s="19">
        <v>5</v>
      </c>
      <c r="E144" s="19">
        <v>4</v>
      </c>
      <c r="F144" s="19">
        <v>3</v>
      </c>
      <c r="G144" s="19">
        <v>2</v>
      </c>
      <c r="H144" s="19">
        <v>2</v>
      </c>
      <c r="I144" s="19">
        <v>2</v>
      </c>
      <c r="J144" s="19">
        <v>2</v>
      </c>
      <c r="K144" s="19">
        <v>2</v>
      </c>
      <c r="L144" s="19">
        <v>2</v>
      </c>
      <c r="M144" s="19">
        <v>2</v>
      </c>
      <c r="N144" s="45">
        <v>40</v>
      </c>
    </row>
    <row r="145" spans="1:14" ht="58.5">
      <c r="A145" s="13">
        <v>119</v>
      </c>
      <c r="B145" s="47" t="s">
        <v>249</v>
      </c>
      <c r="C145" s="19" t="s">
        <v>250</v>
      </c>
      <c r="D145" s="19">
        <v>30</v>
      </c>
      <c r="E145" s="19">
        <v>30</v>
      </c>
      <c r="F145" s="19">
        <v>30</v>
      </c>
      <c r="G145" s="19">
        <v>15</v>
      </c>
      <c r="H145" s="19">
        <v>15</v>
      </c>
      <c r="I145" s="19">
        <v>15</v>
      </c>
      <c r="J145" s="19">
        <v>15</v>
      </c>
      <c r="K145" s="19">
        <v>15</v>
      </c>
      <c r="L145" s="19">
        <v>15</v>
      </c>
      <c r="M145" s="19">
        <v>15</v>
      </c>
      <c r="N145" s="45">
        <v>50</v>
      </c>
    </row>
    <row r="146" spans="1:14" ht="25.5">
      <c r="A146" s="13"/>
      <c r="B146" s="42" t="s">
        <v>251</v>
      </c>
      <c r="C146" s="15"/>
      <c r="D146" s="15"/>
      <c r="E146" s="15"/>
      <c r="F146" s="15"/>
      <c r="G146" s="15"/>
      <c r="H146" s="15"/>
      <c r="I146" s="15"/>
      <c r="J146" s="15"/>
      <c r="K146" s="15"/>
      <c r="L146" s="15"/>
      <c r="M146" s="15"/>
      <c r="N146" s="37"/>
    </row>
    <row r="147" spans="1:14" ht="59.25">
      <c r="A147" s="13">
        <v>120</v>
      </c>
      <c r="B147" s="50" t="s">
        <v>252</v>
      </c>
      <c r="C147" s="33" t="s">
        <v>13</v>
      </c>
      <c r="D147" s="16">
        <v>42.1</v>
      </c>
      <c r="E147" s="16">
        <v>42</v>
      </c>
      <c r="F147" s="16">
        <v>41.9</v>
      </c>
      <c r="G147" s="16">
        <v>41.8</v>
      </c>
      <c r="H147" s="16">
        <v>41.7</v>
      </c>
      <c r="I147" s="16">
        <v>41.6</v>
      </c>
      <c r="J147" s="16">
        <v>41.5</v>
      </c>
      <c r="K147" s="16">
        <v>41.4</v>
      </c>
      <c r="L147" s="16">
        <v>41.3</v>
      </c>
      <c r="M147" s="16">
        <v>41.2</v>
      </c>
      <c r="N147" s="18" t="s">
        <v>67</v>
      </c>
    </row>
    <row r="148" spans="1:14" ht="36.75">
      <c r="A148" s="13">
        <v>121</v>
      </c>
      <c r="B148" s="50" t="s">
        <v>253</v>
      </c>
      <c r="C148" s="33" t="s">
        <v>254</v>
      </c>
      <c r="D148" s="37">
        <v>2.9</v>
      </c>
      <c r="E148" s="37">
        <v>2.8</v>
      </c>
      <c r="F148" s="37">
        <v>2.7</v>
      </c>
      <c r="G148" s="37">
        <v>2.6</v>
      </c>
      <c r="H148" s="37">
        <v>2.35</v>
      </c>
      <c r="I148" s="37">
        <v>2.3</v>
      </c>
      <c r="J148" s="37">
        <v>2.25</v>
      </c>
      <c r="K148" s="37">
        <v>2.2</v>
      </c>
      <c r="L148" s="37">
        <v>2.15</v>
      </c>
      <c r="M148" s="37">
        <v>2.1</v>
      </c>
      <c r="N148" s="37">
        <v>72.4</v>
      </c>
    </row>
    <row r="149" spans="1:14" ht="36.75">
      <c r="A149" s="13">
        <v>122</v>
      </c>
      <c r="B149" s="14" t="s">
        <v>255</v>
      </c>
      <c r="C149" s="15" t="s">
        <v>13</v>
      </c>
      <c r="D149" s="15">
        <v>13.5</v>
      </c>
      <c r="E149" s="15">
        <v>13.5</v>
      </c>
      <c r="F149" s="15">
        <v>13.5</v>
      </c>
      <c r="G149" s="15">
        <v>13.5</v>
      </c>
      <c r="H149" s="15">
        <v>13.5</v>
      </c>
      <c r="I149" s="15">
        <v>13.5</v>
      </c>
      <c r="J149" s="15">
        <v>13.5</v>
      </c>
      <c r="K149" s="15">
        <v>13.5</v>
      </c>
      <c r="L149" s="15">
        <v>13.5</v>
      </c>
      <c r="M149" s="15">
        <v>13.5</v>
      </c>
      <c r="N149" s="18" t="s">
        <v>69</v>
      </c>
    </row>
    <row r="150" spans="1:14" ht="36.75">
      <c r="A150" s="13">
        <v>123</v>
      </c>
      <c r="B150" s="56" t="s">
        <v>256</v>
      </c>
      <c r="C150" s="15" t="s">
        <v>13</v>
      </c>
      <c r="D150" s="16">
        <v>15.64</v>
      </c>
      <c r="E150" s="16">
        <v>18</v>
      </c>
      <c r="F150" s="16">
        <v>18</v>
      </c>
      <c r="G150" s="16">
        <v>20</v>
      </c>
      <c r="H150" s="16">
        <v>25</v>
      </c>
      <c r="I150" s="16">
        <v>26</v>
      </c>
      <c r="J150" s="16">
        <v>27</v>
      </c>
      <c r="K150" s="16">
        <v>28</v>
      </c>
      <c r="L150" s="16">
        <v>29</v>
      </c>
      <c r="M150" s="16">
        <v>30</v>
      </c>
      <c r="N150" s="18" t="s">
        <v>257</v>
      </c>
    </row>
    <row r="151" spans="1:14" ht="78" customHeight="1">
      <c r="A151" s="13">
        <v>124</v>
      </c>
      <c r="B151" s="50" t="s">
        <v>258</v>
      </c>
      <c r="C151" s="15" t="s">
        <v>13</v>
      </c>
      <c r="D151" s="16">
        <v>33.9</v>
      </c>
      <c r="E151" s="16">
        <v>34.5</v>
      </c>
      <c r="F151" s="16">
        <v>34.6</v>
      </c>
      <c r="G151" s="16">
        <v>34.7</v>
      </c>
      <c r="H151" s="16">
        <v>35</v>
      </c>
      <c r="I151" s="16">
        <v>35.5</v>
      </c>
      <c r="J151" s="16">
        <v>36</v>
      </c>
      <c r="K151" s="16">
        <v>36.5</v>
      </c>
      <c r="L151" s="16">
        <v>37</v>
      </c>
      <c r="M151" s="16">
        <v>37.5</v>
      </c>
      <c r="N151" s="18" t="s">
        <v>235</v>
      </c>
    </row>
    <row r="152" spans="1:14" ht="69.75">
      <c r="A152" s="13">
        <v>125</v>
      </c>
      <c r="B152" s="14" t="s">
        <v>259</v>
      </c>
      <c r="C152" s="15" t="s">
        <v>13</v>
      </c>
      <c r="D152" s="16">
        <v>18</v>
      </c>
      <c r="E152" s="16">
        <v>36.5</v>
      </c>
      <c r="F152" s="16">
        <v>37.5</v>
      </c>
      <c r="G152" s="16">
        <v>38.1</v>
      </c>
      <c r="H152" s="16">
        <v>39</v>
      </c>
      <c r="I152" s="16">
        <v>41.5</v>
      </c>
      <c r="J152" s="16">
        <v>42.4</v>
      </c>
      <c r="K152" s="16">
        <v>45</v>
      </c>
      <c r="L152" s="16">
        <v>47</v>
      </c>
      <c r="M152" s="16">
        <v>48</v>
      </c>
      <c r="N152" s="18" t="s">
        <v>150</v>
      </c>
    </row>
    <row r="153" spans="1:14" ht="62.25" customHeight="1">
      <c r="A153" s="13">
        <v>126</v>
      </c>
      <c r="B153" s="17" t="s">
        <v>260</v>
      </c>
      <c r="C153" s="15" t="s">
        <v>13</v>
      </c>
      <c r="D153" s="16">
        <v>93.2</v>
      </c>
      <c r="E153" s="16">
        <v>95.6</v>
      </c>
      <c r="F153" s="16">
        <v>97.5</v>
      </c>
      <c r="G153" s="16">
        <v>98.3</v>
      </c>
      <c r="H153" s="16">
        <v>99.5</v>
      </c>
      <c r="I153" s="16">
        <v>99.5</v>
      </c>
      <c r="J153" s="16">
        <v>99.5</v>
      </c>
      <c r="K153" s="16">
        <v>99.5</v>
      </c>
      <c r="L153" s="16">
        <v>99.5</v>
      </c>
      <c r="M153" s="16">
        <v>99.5</v>
      </c>
      <c r="N153" s="18" t="s">
        <v>261</v>
      </c>
    </row>
    <row r="154" spans="1:14" ht="194.25">
      <c r="A154" s="13">
        <v>127</v>
      </c>
      <c r="B154" s="14" t="s">
        <v>262</v>
      </c>
      <c r="C154" s="15" t="s">
        <v>263</v>
      </c>
      <c r="D154" s="15">
        <v>5.5</v>
      </c>
      <c r="E154" s="15">
        <v>6.5</v>
      </c>
      <c r="F154" s="15">
        <v>6.5</v>
      </c>
      <c r="G154" s="15">
        <v>6.5</v>
      </c>
      <c r="H154" s="16">
        <v>7</v>
      </c>
      <c r="I154" s="16">
        <v>7</v>
      </c>
      <c r="J154" s="16">
        <v>8</v>
      </c>
      <c r="K154" s="16">
        <v>8</v>
      </c>
      <c r="L154" s="16">
        <v>9</v>
      </c>
      <c r="M154" s="16">
        <v>9</v>
      </c>
      <c r="N154" s="18" t="s">
        <v>264</v>
      </c>
    </row>
  </sheetData>
  <sheetProtection selectLockedCells="1" selectUnlockedCells="1"/>
  <mergeCells count="10">
    <mergeCell ref="M2:N2"/>
    <mergeCell ref="B3:N3"/>
    <mergeCell ref="A4:A5"/>
    <mergeCell ref="B4:B5"/>
    <mergeCell ref="C4:C5"/>
    <mergeCell ref="D4:D5"/>
    <mergeCell ref="E4:E5"/>
    <mergeCell ref="F4:N4"/>
    <mergeCell ref="A71:A72"/>
    <mergeCell ref="B71:B72"/>
  </mergeCells>
  <printOptions/>
  <pageMargins left="0.2361111111111111" right="0.2361111111111111" top="0.7479166666666667" bottom="0.7486111111111111" header="0.5118055555555555" footer="0.31527777777777777"/>
  <pageSetup horizontalDpi="300" verticalDpi="300" orientation="landscape" paperSize="9" scale="90"/>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570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Natasha Vorobjeva</cp:lastModifiedBy>
  <cp:lastPrinted>2013-07-25T08:28:08Z</cp:lastPrinted>
  <dcterms:modified xsi:type="dcterms:W3CDTF">2013-07-25T08:32:54Z</dcterms:modified>
  <cp:category/>
  <cp:version/>
  <cp:contentType/>
  <cp:contentStatus/>
  <cp:revision>45</cp:revision>
</cp:coreProperties>
</file>